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  <sheet name="КЕКВ заг.ф. 2210 і 2240" sheetId="2" r:id="rId2"/>
  </sheets>
  <definedNames/>
  <calcPr fullCalcOnLoad="1"/>
</workbook>
</file>

<file path=xl/sharedStrings.xml><?xml version="1.0" encoding="utf-8"?>
<sst xmlns="http://schemas.openxmlformats.org/spreadsheetml/2006/main" count="116" uniqueCount="81">
  <si>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</si>
  <si>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</si>
  <si>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</si>
  <si>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</si>
  <si>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</si>
  <si>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</si>
  <si>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</si>
  <si>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</si>
  <si>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</si>
  <si>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</si>
  <si>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</si>
  <si>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</si>
  <si>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</si>
  <si>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</si>
  <si>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</si>
  <si>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</si>
  <si>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</si>
  <si>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</si>
  <si>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</si>
  <si>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</si>
  <si>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</si>
  <si>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</si>
  <si>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</si>
  <si>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</si>
  <si>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</si>
  <si>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</si>
  <si>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</si>
  <si>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</si>
  <si>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</si>
  <si>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</si>
  <si>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</si>
  <si>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</si>
  <si>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</si>
  <si>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</si>
  <si>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</si>
  <si>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</si>
  <si>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</si>
  <si>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</si>
  <si>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</si>
  <si>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</si>
  <si>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</si>
  <si>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</si>
  <si>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</si>
  <si>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</si>
  <si>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</si>
  <si>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</si>
  <si>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</si>
  <si>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</si>
  <si>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</si>
  <si>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</si>
  <si>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</si>
  <si>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</si>
  <si>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</si>
  <si>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Оплата інших енергоносіїв</t>
  </si>
  <si>
    <t>Спец.фонд/01 
Бюджет розвитку 0617363
соціально-економічний розвиток</t>
  </si>
  <si>
    <t>Новово-линський ліцей №1</t>
  </si>
  <si>
    <t>Залишок</t>
  </si>
  <si>
    <t>загальний фонд</t>
  </si>
  <si>
    <t>Спец.фонд/01 
Бюджет розвитку 0617321
Будівництво освітніх установ та закладів</t>
  </si>
  <si>
    <t>План 
на рік з урахув. змін</t>
  </si>
  <si>
    <t xml:space="preserve">Загальний фонд/00 
Місцеаий бюджет 0611021 </t>
  </si>
  <si>
    <t>Загальний фонд/00 
Освятня субвенція 0611031</t>
  </si>
  <si>
    <t>Загальний фонд/00 
Особливі освітні потреби 0611200</t>
  </si>
  <si>
    <t>довідка учня / 02. 2021</t>
  </si>
  <si>
    <t>підготовка свідоцтв, атестатів / 02. 2021</t>
  </si>
  <si>
    <t>фарби емаль / 02. 2021</t>
  </si>
  <si>
    <t>буд. матеріали / 02. 2021</t>
  </si>
  <si>
    <t>сантехніка   / 02. 2021</t>
  </si>
  <si>
    <t>доставка підручників / 01,02. 2021</t>
  </si>
  <si>
    <t>випр. діел. рукавиць / 02. 2021</t>
  </si>
  <si>
    <t>Загальний фонд/00 
Особливі освітні потреби ЗАЛИШОК 0611210</t>
  </si>
  <si>
    <t>Загальний фонд/00 
Освятня субвенція ЗАЛИШОК 0611061</t>
  </si>
  <si>
    <t>Касові видатки Нововолинський ліцей №1</t>
  </si>
  <si>
    <t>госп.тов. / 03.2021</t>
  </si>
  <si>
    <t>ел. товари  / 02,03. 2021</t>
  </si>
  <si>
    <t>дослідж. змивів та проб питн. води / 03.2021</t>
  </si>
  <si>
    <t>моніторинг та захист від шкідників / 02,03. 2021</t>
  </si>
  <si>
    <t>тех.звіт оцінка / 03.2021</t>
  </si>
  <si>
    <t>послуги утилізації ілюмінісцентних ламп / 03.2021</t>
  </si>
  <si>
    <t>за І квартал 2021р.</t>
  </si>
  <si>
    <t>Кошторисні призначення та касові видатки 
Управління освіти виконавчого комітету Нововолинської міської ради Волинської обл., Нововолинський ліцей №1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</si>
</sst>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  <numFmt numFmtId="198" formatCode="[$-422]d\ mmmm\ yyyy&quot; р.&quot;"/>
    <numFmt numFmtId="199" formatCode="#,##0.00\ &quot;₴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3" borderId="10" xfId="0" applyFont="1" applyFill="1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171" fontId="9" fillId="34" borderId="11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1" xfId="0" applyNumberFormat="1" applyFont="1" applyFill="1" applyBorder="1" applyAlignment="1" applyProtection="1">
      <alignment horizontal="center" vertical="center" wrapText="1"/>
      <protection/>
    </xf>
    <xf numFmtId="171" fontId="9" fillId="34" borderId="12" xfId="0" applyNumberFormat="1" applyFont="1" applyFill="1" applyBorder="1" applyAlignment="1" applyProtection="1">
      <alignment horizontal="center" vertical="center" wrapText="1"/>
      <protection/>
    </xf>
    <xf numFmtId="195" fontId="11" fillId="0" borderId="14" xfId="0" applyNumberFormat="1" applyFont="1" applyFill="1" applyBorder="1" applyAlignment="1" applyProtection="1">
      <alignment horizontal="right" vertical="center" wrapText="1" indent="1"/>
      <protection/>
    </xf>
    <xf numFmtId="4" fontId="9" fillId="34" borderId="15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18" xfId="0" applyNumberFormat="1" applyFont="1" applyBorder="1" applyAlignment="1" applyProtection="1">
      <alignment horizontal="center" vertical="center" wrapText="1"/>
      <protection/>
    </xf>
    <xf numFmtId="1" fontId="7" fillId="0" borderId="15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 horizontal="left" vertical="center" wrapText="1" indent="1"/>
      <protection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4" xfId="0" applyFont="1" applyBorder="1" applyAlignment="1" applyProtection="1">
      <alignment horizontal="left" vertical="center" wrapText="1" indent="1"/>
      <protection/>
    </xf>
    <xf numFmtId="0" fontId="4" fillId="34" borderId="18" xfId="0" applyFont="1" applyFill="1" applyBorder="1" applyAlignment="1" applyProtection="1">
      <alignment horizontal="center" vertical="top" wrapText="1"/>
      <protection/>
    </xf>
    <xf numFmtId="0" fontId="9" fillId="34" borderId="22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22" xfId="0" applyNumberFormat="1" applyFont="1" applyBorder="1" applyAlignment="1" applyProtection="1">
      <alignment horizontal="center" vertical="center" wrapText="1"/>
      <protection/>
    </xf>
    <xf numFmtId="171" fontId="9" fillId="34" borderId="2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24" xfId="0" applyNumberFormat="1" applyFont="1" applyFill="1" applyBorder="1" applyAlignment="1" applyProtection="1">
      <alignment horizontal="right" vertical="center" wrapText="1" indent="1"/>
      <protection/>
    </xf>
    <xf numFmtId="195" fontId="11" fillId="3" borderId="25" xfId="0" applyNumberFormat="1" applyFont="1" applyFill="1" applyBorder="1" applyAlignment="1" applyProtection="1">
      <alignment horizontal="right" vertical="center" wrapText="1" indent="1"/>
      <protection/>
    </xf>
    <xf numFmtId="171" fontId="11" fillId="3" borderId="16" xfId="0" applyNumberFormat="1" applyFont="1" applyFill="1" applyBorder="1" applyAlignment="1" applyProtection="1">
      <alignment horizontal="right" vertical="center" wrapText="1" indent="1"/>
      <protection/>
    </xf>
    <xf numFmtId="171" fontId="11" fillId="3" borderId="26" xfId="0" applyNumberFormat="1" applyFont="1" applyFill="1" applyBorder="1" applyAlignment="1" applyProtection="1">
      <alignment horizontal="right" vertical="center" wrapText="1" indent="1"/>
      <protection/>
    </xf>
    <xf numFmtId="195" fontId="11" fillId="3" borderId="21" xfId="0" applyNumberFormat="1" applyFont="1" applyFill="1" applyBorder="1" applyAlignment="1" applyProtection="1">
      <alignment horizontal="right" vertical="center" wrapText="1" indent="1"/>
      <protection/>
    </xf>
    <xf numFmtId="171" fontId="11" fillId="3" borderId="27" xfId="0" applyNumberFormat="1" applyFont="1" applyFill="1" applyBorder="1" applyAlignment="1" applyProtection="1">
      <alignment horizontal="right" vertical="center" wrapText="1" indent="1"/>
      <protection/>
    </xf>
    <xf numFmtId="171" fontId="11" fillId="3" borderId="28" xfId="0" applyNumberFormat="1" applyFont="1" applyFill="1" applyBorder="1" applyAlignment="1" applyProtection="1">
      <alignment horizontal="right" vertical="center" wrapText="1" indent="1"/>
      <protection/>
    </xf>
    <xf numFmtId="171" fontId="11" fillId="3" borderId="29" xfId="0" applyNumberFormat="1" applyFont="1" applyFill="1" applyBorder="1" applyAlignment="1" applyProtection="1">
      <alignment horizontal="right" vertical="center" wrapText="1" indent="1"/>
      <protection/>
    </xf>
    <xf numFmtId="171" fontId="11" fillId="3" borderId="3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0" xfId="0" applyFont="1" applyBorder="1" applyAlignment="1">
      <alignment horizontal="right"/>
    </xf>
    <xf numFmtId="0" fontId="4" fillId="0" borderId="3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4" fillId="3" borderId="17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3" borderId="31" xfId="0" applyFont="1" applyFill="1" applyBorder="1" applyAlignment="1" applyProtection="1">
      <alignment horizontal="center" vertical="center" wrapText="1"/>
      <protection/>
    </xf>
    <xf numFmtId="1" fontId="5" fillId="3" borderId="17" xfId="0" applyNumberFormat="1" applyFont="1" applyFill="1" applyBorder="1" applyAlignment="1" applyProtection="1">
      <alignment horizontal="center" vertical="top" wrapText="1"/>
      <protection/>
    </xf>
    <xf numFmtId="1" fontId="5" fillId="3" borderId="32" xfId="0" applyNumberFormat="1" applyFont="1" applyFill="1" applyBorder="1" applyAlignment="1" applyProtection="1">
      <alignment horizontal="center" vertical="center" wrapText="1"/>
      <protection/>
    </xf>
    <xf numFmtId="1" fontId="5" fillId="3" borderId="12" xfId="0" applyNumberFormat="1" applyFont="1" applyFill="1" applyBorder="1" applyAlignment="1" applyProtection="1">
      <alignment horizontal="center" vertical="center" wrapText="1"/>
      <protection/>
    </xf>
    <xf numFmtId="1" fontId="5" fillId="3" borderId="11" xfId="0" applyNumberFormat="1" applyFont="1" applyFill="1" applyBorder="1" applyAlignment="1" applyProtection="1">
      <alignment horizontal="center" vertical="center" wrapText="1"/>
      <protection/>
    </xf>
    <xf numFmtId="1" fontId="5" fillId="3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33" xfId="0" applyNumberFormat="1" applyFont="1" applyBorder="1" applyAlignment="1" applyProtection="1">
      <alignment horizontal="center" vertical="center" wrapText="1"/>
      <protection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/>
    </xf>
    <xf numFmtId="171" fontId="11" fillId="3" borderId="37" xfId="0" applyNumberFormat="1" applyFont="1" applyFill="1" applyBorder="1" applyAlignment="1" applyProtection="1">
      <alignment horizontal="right" vertical="center" wrapText="1" indent="1"/>
      <protection/>
    </xf>
    <xf numFmtId="171" fontId="11" fillId="3" borderId="38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3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9" fillId="34" borderId="24" xfId="0" applyFont="1" applyFill="1" applyBorder="1" applyAlignment="1" applyProtection="1">
      <alignment horizontal="center" vertical="top" wrapText="1"/>
      <protection/>
    </xf>
    <xf numFmtId="4" fontId="15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vertical="center"/>
      <protection/>
    </xf>
    <xf numFmtId="43" fontId="3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left" vertical="top" wrapText="1" indent="1"/>
      <protection/>
    </xf>
    <xf numFmtId="0" fontId="11" fillId="0" borderId="43" xfId="0" applyFont="1" applyBorder="1" applyAlignment="1" applyProtection="1">
      <alignment horizontal="left" vertical="top" wrapText="1" indent="1"/>
      <protection/>
    </xf>
    <xf numFmtId="0" fontId="11" fillId="0" borderId="44" xfId="0" applyFont="1" applyBorder="1" applyAlignment="1" applyProtection="1">
      <alignment horizontal="left" vertical="top" wrapText="1" indent="1"/>
      <protection/>
    </xf>
    <xf numFmtId="0" fontId="11" fillId="0" borderId="45" xfId="0" applyFont="1" applyBorder="1" applyAlignment="1" applyProtection="1">
      <alignment horizontal="left" vertical="top" wrapText="1" inden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top" wrapText="1"/>
      <protection/>
    </xf>
    <xf numFmtId="0" fontId="11" fillId="0" borderId="49" xfId="0" applyFont="1" applyBorder="1" applyAlignment="1" applyProtection="1">
      <alignment horizontal="center" vertical="top" wrapText="1"/>
      <protection/>
    </xf>
    <xf numFmtId="0" fontId="11" fillId="0" borderId="5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9" fillId="0" borderId="51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51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2" sqref="B2:AH3"/>
    </sheetView>
  </sheetViews>
  <sheetFormatPr defaultColWidth="9.00390625" defaultRowHeight="12.75"/>
  <cols>
    <col min="1" max="1" width="13.625" style="51" customWidth="1"/>
    <col min="2" max="2" width="10.125" style="52" customWidth="1"/>
    <col min="3" max="3" width="16.00390625" style="53" customWidth="1"/>
    <col min="4" max="4" width="22.875" style="45" customWidth="1"/>
    <col min="5" max="5" width="24.75390625" style="45" customWidth="1"/>
    <col min="6" max="6" width="23.75390625" style="53" customWidth="1"/>
    <col min="7" max="7" width="22.25390625" style="53" customWidth="1"/>
    <col min="8" max="8" width="25.25390625" style="53" customWidth="1"/>
    <col min="9" max="9" width="23.00390625" style="53" customWidth="1"/>
    <col min="10" max="10" width="21.625" style="53" customWidth="1"/>
    <col min="11" max="11" width="21.625" style="45" customWidth="1"/>
    <col min="12" max="13" width="21.125" style="53" customWidth="1"/>
    <col min="14" max="14" width="21.625" style="45" customWidth="1"/>
    <col min="15" max="16" width="21.125" style="53" customWidth="1"/>
    <col min="17" max="17" width="21.625" style="45" customWidth="1"/>
    <col min="18" max="19" width="21.125" style="53" customWidth="1"/>
    <col min="20" max="20" width="21.625" style="45" customWidth="1"/>
    <col min="21" max="22" width="21.125" style="53" customWidth="1"/>
    <col min="23" max="23" width="21.625" style="45" customWidth="1"/>
    <col min="24" max="25" width="21.125" style="53" customWidth="1"/>
    <col min="26" max="26" width="18.125" style="45" customWidth="1"/>
    <col min="27" max="28" width="17.875" style="53" customWidth="1"/>
    <col min="29" max="29" width="20.625" style="53" customWidth="1"/>
    <col min="30" max="31" width="22.75390625" style="53" customWidth="1"/>
    <col min="32" max="32" width="21.125" style="45" customWidth="1"/>
    <col min="33" max="34" width="20.875" style="53" customWidth="1"/>
    <col min="35" max="35" width="22.00390625" style="45" customWidth="1"/>
    <col min="36" max="36" width="20.00390625" style="53" customWidth="1"/>
    <col min="37" max="37" width="18.25390625" style="53" customWidth="1"/>
    <col min="38" max="38" width="22.00390625" style="45" hidden="1" customWidth="1"/>
    <col min="39" max="39" width="20.00390625" style="53" hidden="1" customWidth="1"/>
    <col min="40" max="40" width="18.25390625" style="53" hidden="1" customWidth="1"/>
    <col min="41" max="42" width="18.125" style="53" customWidth="1"/>
    <col min="43" max="43" width="14.25390625" style="45" customWidth="1"/>
    <col min="44" max="46" width="18.125" style="53" customWidth="1"/>
    <col min="47" max="48" width="14.25390625" style="45" customWidth="1"/>
    <col min="49" max="16384" width="9.125" style="45" customWidth="1"/>
  </cols>
  <sheetData>
    <row r="1" spans="2:46" s="34" customFormat="1" ht="15" customHeight="1">
      <c r="B1" s="35"/>
      <c r="C1" s="36"/>
      <c r="D1" s="36"/>
      <c r="E1" s="36"/>
      <c r="F1" s="36"/>
      <c r="G1" s="36"/>
      <c r="H1" s="36"/>
      <c r="I1" s="37"/>
      <c r="J1" s="37"/>
      <c r="L1" s="36"/>
      <c r="M1" s="36"/>
      <c r="O1" s="36"/>
      <c r="P1" s="36"/>
      <c r="R1" s="36"/>
      <c r="S1" s="36"/>
      <c r="U1" s="36"/>
      <c r="V1" s="36"/>
      <c r="X1" s="36"/>
      <c r="Y1" s="36"/>
      <c r="AA1" s="36"/>
      <c r="AB1" s="36"/>
      <c r="AC1" s="36"/>
      <c r="AD1" s="37"/>
      <c r="AE1" s="37"/>
      <c r="AG1" s="36"/>
      <c r="AH1" s="36"/>
      <c r="AJ1" s="36"/>
      <c r="AK1" s="36"/>
      <c r="AM1" s="36"/>
      <c r="AN1" s="36"/>
      <c r="AO1" s="36"/>
      <c r="AP1" s="37"/>
      <c r="AR1" s="36"/>
      <c r="AS1" s="36"/>
      <c r="AT1" s="37"/>
    </row>
    <row r="2" spans="2:40" s="124" customFormat="1" ht="30" customHeight="1">
      <c r="B2" s="127" t="s">
        <v>80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6"/>
      <c r="AJ2" s="126"/>
      <c r="AK2" s="126"/>
      <c r="AL2" s="126"/>
      <c r="AM2" s="126"/>
      <c r="AN2" s="126"/>
    </row>
    <row r="3" spans="2:40" s="124" customFormat="1" ht="30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6"/>
      <c r="AJ3" s="126"/>
      <c r="AK3" s="126"/>
      <c r="AL3" s="126"/>
      <c r="AM3" s="126"/>
      <c r="AN3" s="126"/>
    </row>
    <row r="4" spans="2:40" s="34" customFormat="1" ht="25.5" customHeight="1">
      <c r="B4" s="117" t="s">
        <v>79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68"/>
      <c r="AJ4" s="68"/>
      <c r="AK4" s="68"/>
      <c r="AL4" s="68"/>
      <c r="AM4" s="68"/>
      <c r="AN4" s="68"/>
    </row>
    <row r="5" spans="2:47" s="34" customFormat="1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N5" s="38"/>
      <c r="Q5" s="38"/>
      <c r="T5" s="38"/>
      <c r="W5" s="38"/>
      <c r="Z5" s="38"/>
      <c r="AC5" s="38"/>
      <c r="AD5" s="38"/>
      <c r="AE5" s="38"/>
      <c r="AF5" s="38"/>
      <c r="AI5" s="38"/>
      <c r="AL5" s="38"/>
      <c r="AO5" s="38"/>
      <c r="AP5" s="38"/>
      <c r="AQ5" s="38"/>
      <c r="AS5" s="38"/>
      <c r="AT5" s="38"/>
      <c r="AU5" s="38"/>
    </row>
    <row r="6" spans="1:40" s="34" customFormat="1" ht="52.5" customHeight="1" thickBot="1">
      <c r="A6" s="102" t="s">
        <v>16</v>
      </c>
      <c r="B6" s="104" t="s">
        <v>14</v>
      </c>
      <c r="C6" s="106" t="s">
        <v>0</v>
      </c>
      <c r="D6" s="107"/>
      <c r="E6" s="110" t="s">
        <v>17</v>
      </c>
      <c r="F6" s="111"/>
      <c r="G6" s="112"/>
      <c r="H6" s="110" t="s">
        <v>24</v>
      </c>
      <c r="I6" s="111"/>
      <c r="J6" s="112"/>
      <c r="K6" s="91" t="s">
        <v>60</v>
      </c>
      <c r="L6" s="92"/>
      <c r="M6" s="93"/>
      <c r="N6" s="91" t="s">
        <v>61</v>
      </c>
      <c r="O6" s="92"/>
      <c r="P6" s="93"/>
      <c r="Q6" s="91" t="s">
        <v>71</v>
      </c>
      <c r="R6" s="92"/>
      <c r="S6" s="93"/>
      <c r="T6" s="91" t="s">
        <v>62</v>
      </c>
      <c r="U6" s="92"/>
      <c r="V6" s="93"/>
      <c r="W6" s="91" t="s">
        <v>70</v>
      </c>
      <c r="X6" s="92"/>
      <c r="Y6" s="93"/>
      <c r="Z6" s="91" t="s">
        <v>23</v>
      </c>
      <c r="AA6" s="92"/>
      <c r="AB6" s="93"/>
      <c r="AC6" s="92" t="s">
        <v>22</v>
      </c>
      <c r="AD6" s="92"/>
      <c r="AE6" s="93"/>
      <c r="AF6" s="91" t="s">
        <v>25</v>
      </c>
      <c r="AG6" s="92"/>
      <c r="AH6" s="93"/>
      <c r="AI6" s="91" t="s">
        <v>58</v>
      </c>
      <c r="AJ6" s="92"/>
      <c r="AK6" s="94"/>
      <c r="AL6" s="91" t="s">
        <v>54</v>
      </c>
      <c r="AM6" s="92"/>
      <c r="AN6" s="94"/>
    </row>
    <row r="7" spans="1:40" s="34" customFormat="1" ht="49.5" customHeight="1" thickBot="1">
      <c r="A7" s="103"/>
      <c r="B7" s="105"/>
      <c r="C7" s="108"/>
      <c r="D7" s="109"/>
      <c r="E7" s="69" t="s">
        <v>59</v>
      </c>
      <c r="F7" s="70" t="s">
        <v>15</v>
      </c>
      <c r="G7" s="71" t="s">
        <v>56</v>
      </c>
      <c r="H7" s="69" t="s">
        <v>59</v>
      </c>
      <c r="I7" s="70" t="s">
        <v>15</v>
      </c>
      <c r="J7" s="71" t="s">
        <v>56</v>
      </c>
      <c r="K7" s="39" t="s">
        <v>59</v>
      </c>
      <c r="L7" s="40" t="s">
        <v>15</v>
      </c>
      <c r="M7" s="67" t="s">
        <v>56</v>
      </c>
      <c r="N7" s="39" t="s">
        <v>59</v>
      </c>
      <c r="O7" s="40" t="s">
        <v>15</v>
      </c>
      <c r="P7" s="67" t="s">
        <v>56</v>
      </c>
      <c r="Q7" s="39" t="s">
        <v>59</v>
      </c>
      <c r="R7" s="40" t="s">
        <v>15</v>
      </c>
      <c r="S7" s="67" t="s">
        <v>56</v>
      </c>
      <c r="T7" s="39" t="s">
        <v>59</v>
      </c>
      <c r="U7" s="40" t="s">
        <v>15</v>
      </c>
      <c r="V7" s="67" t="s">
        <v>56</v>
      </c>
      <c r="W7" s="39" t="s">
        <v>59</v>
      </c>
      <c r="X7" s="40" t="s">
        <v>15</v>
      </c>
      <c r="Y7" s="67" t="s">
        <v>56</v>
      </c>
      <c r="Z7" s="39" t="s">
        <v>59</v>
      </c>
      <c r="AA7" s="40" t="s">
        <v>15</v>
      </c>
      <c r="AB7" s="67" t="s">
        <v>56</v>
      </c>
      <c r="AC7" s="39" t="s">
        <v>59</v>
      </c>
      <c r="AD7" s="40" t="s">
        <v>15</v>
      </c>
      <c r="AE7" s="67" t="s">
        <v>56</v>
      </c>
      <c r="AF7" s="39" t="s">
        <v>59</v>
      </c>
      <c r="AG7" s="40" t="s">
        <v>15</v>
      </c>
      <c r="AH7" s="67" t="s">
        <v>56</v>
      </c>
      <c r="AI7" s="39" t="s">
        <v>59</v>
      </c>
      <c r="AJ7" s="40" t="s">
        <v>15</v>
      </c>
      <c r="AK7" s="67" t="s">
        <v>56</v>
      </c>
      <c r="AL7" s="39" t="s">
        <v>59</v>
      </c>
      <c r="AM7" s="40" t="s">
        <v>15</v>
      </c>
      <c r="AN7" s="67" t="s">
        <v>56</v>
      </c>
    </row>
    <row r="8" spans="1:40" s="43" customFormat="1" ht="16.5" thickBot="1">
      <c r="A8" s="41">
        <v>1</v>
      </c>
      <c r="B8" s="42">
        <v>2</v>
      </c>
      <c r="C8" s="113">
        <v>3</v>
      </c>
      <c r="D8" s="114"/>
      <c r="E8" s="72">
        <v>4</v>
      </c>
      <c r="F8" s="73">
        <v>5</v>
      </c>
      <c r="G8" s="74">
        <v>6</v>
      </c>
      <c r="H8" s="75">
        <v>7</v>
      </c>
      <c r="I8" s="74">
        <v>8</v>
      </c>
      <c r="J8" s="76">
        <v>9</v>
      </c>
      <c r="K8" s="54">
        <v>10</v>
      </c>
      <c r="L8" s="77">
        <v>11</v>
      </c>
      <c r="M8" s="77">
        <v>12</v>
      </c>
      <c r="N8" s="54">
        <v>13</v>
      </c>
      <c r="O8" s="77">
        <v>14</v>
      </c>
      <c r="P8" s="77">
        <v>15</v>
      </c>
      <c r="Q8" s="54">
        <v>16</v>
      </c>
      <c r="R8" s="77">
        <v>17</v>
      </c>
      <c r="S8" s="77">
        <v>18</v>
      </c>
      <c r="T8" s="54">
        <v>19</v>
      </c>
      <c r="U8" s="77">
        <v>20</v>
      </c>
      <c r="V8" s="77">
        <v>21</v>
      </c>
      <c r="W8" s="54">
        <v>22</v>
      </c>
      <c r="X8" s="77">
        <v>23</v>
      </c>
      <c r="Y8" s="77">
        <v>24</v>
      </c>
      <c r="Z8" s="54">
        <v>25</v>
      </c>
      <c r="AA8" s="77">
        <v>26</v>
      </c>
      <c r="AB8" s="77">
        <v>27</v>
      </c>
      <c r="AC8" s="55">
        <v>28</v>
      </c>
      <c r="AD8" s="78">
        <v>29</v>
      </c>
      <c r="AE8" s="78">
        <v>30</v>
      </c>
      <c r="AF8" s="55">
        <v>31</v>
      </c>
      <c r="AG8" s="78">
        <v>32</v>
      </c>
      <c r="AH8" s="78">
        <v>33</v>
      </c>
      <c r="AI8" s="55">
        <v>34</v>
      </c>
      <c r="AJ8" s="78">
        <v>35</v>
      </c>
      <c r="AK8" s="78">
        <v>36</v>
      </c>
      <c r="AL8" s="55">
        <v>19</v>
      </c>
      <c r="AM8" s="78">
        <v>20</v>
      </c>
      <c r="AN8" s="78">
        <v>21</v>
      </c>
    </row>
    <row r="9" spans="1:46" ht="18.75" customHeight="1">
      <c r="A9" s="95" t="s">
        <v>55</v>
      </c>
      <c r="B9" s="44">
        <v>2111</v>
      </c>
      <c r="C9" s="100" t="s">
        <v>1</v>
      </c>
      <c r="D9" s="101"/>
      <c r="E9" s="59">
        <f aca="true" t="shared" si="0" ref="E9:E25">H9+Z9+AC9+AF9+AI9+AL9</f>
        <v>12359235.81</v>
      </c>
      <c r="F9" s="60">
        <f aca="true" t="shared" si="1" ref="F9:F25">I9+AA9+AD9+AG9+AJ9+AM9</f>
        <v>2616168.52</v>
      </c>
      <c r="G9" s="58">
        <f>E9-F9</f>
        <v>9743067.290000001</v>
      </c>
      <c r="H9" s="59">
        <f>K9+N9+W9+Q9+T9</f>
        <v>12336335.81</v>
      </c>
      <c r="I9" s="60">
        <f>L9+O9+X9+R9+U9</f>
        <v>2616168.52</v>
      </c>
      <c r="J9" s="61">
        <f>H9-I9</f>
        <v>9720167.290000001</v>
      </c>
      <c r="K9" s="33">
        <v>1877060</v>
      </c>
      <c r="L9" s="79">
        <v>434550.52</v>
      </c>
      <c r="M9" s="30">
        <f>K9-L9</f>
        <v>1442509.48</v>
      </c>
      <c r="N9" s="33">
        <v>10424900</v>
      </c>
      <c r="O9" s="79">
        <v>2152069.4699999997</v>
      </c>
      <c r="P9" s="30">
        <f>N9-O9</f>
        <v>8272830.53</v>
      </c>
      <c r="Q9" s="33">
        <v>27260.81</v>
      </c>
      <c r="R9" s="79">
        <v>27260.81</v>
      </c>
      <c r="S9" s="30">
        <f>Q9-R9</f>
        <v>0</v>
      </c>
      <c r="T9" s="33">
        <v>3515</v>
      </c>
      <c r="U9" s="79">
        <v>726.24</v>
      </c>
      <c r="V9" s="30">
        <f>T9-U9</f>
        <v>2788.76</v>
      </c>
      <c r="W9" s="33">
        <v>3600</v>
      </c>
      <c r="X9" s="79">
        <v>1561.48</v>
      </c>
      <c r="Y9" s="30">
        <f>W9-X9</f>
        <v>2038.52</v>
      </c>
      <c r="Z9" s="33">
        <v>22900</v>
      </c>
      <c r="AA9" s="79">
        <v>0</v>
      </c>
      <c r="AB9" s="30">
        <f>Z9-AA9</f>
        <v>22900</v>
      </c>
      <c r="AC9" s="33">
        <v>0</v>
      </c>
      <c r="AD9" s="79">
        <v>0</v>
      </c>
      <c r="AE9" s="30">
        <f>AC9-AD9</f>
        <v>0</v>
      </c>
      <c r="AF9" s="33">
        <v>0</v>
      </c>
      <c r="AG9" s="79">
        <v>0</v>
      </c>
      <c r="AH9" s="30">
        <f>AF9-AG9</f>
        <v>0</v>
      </c>
      <c r="AI9" s="33">
        <v>0</v>
      </c>
      <c r="AJ9" s="79">
        <v>0</v>
      </c>
      <c r="AK9" s="30">
        <f>AI9-AJ9</f>
        <v>0</v>
      </c>
      <c r="AL9" s="33">
        <v>0</v>
      </c>
      <c r="AM9" s="79">
        <v>0</v>
      </c>
      <c r="AN9" s="30">
        <f>AL9-AM9</f>
        <v>0</v>
      </c>
      <c r="AO9" s="45"/>
      <c r="AP9" s="45"/>
      <c r="AR9" s="45"/>
      <c r="AS9" s="45"/>
      <c r="AT9" s="45"/>
    </row>
    <row r="10" spans="1:46" ht="18.75" customHeight="1">
      <c r="A10" s="96"/>
      <c r="B10" s="46">
        <v>2120</v>
      </c>
      <c r="C10" s="98" t="s">
        <v>11</v>
      </c>
      <c r="D10" s="99"/>
      <c r="E10" s="62">
        <f t="shared" si="0"/>
        <v>2696613.38</v>
      </c>
      <c r="F10" s="63">
        <f t="shared" si="1"/>
        <v>574615.16</v>
      </c>
      <c r="G10" s="58">
        <f>E10-F10</f>
        <v>2121998.2199999997</v>
      </c>
      <c r="H10" s="62">
        <f aca="true" t="shared" si="2" ref="H10:H25">K10+N10+W10+Q10+T10</f>
        <v>2691573.38</v>
      </c>
      <c r="I10" s="63">
        <f aca="true" t="shared" si="3" ref="I10:I25">L10+O10+X10+R10+U10</f>
        <v>574615.16</v>
      </c>
      <c r="J10" s="61">
        <f>H10-I10</f>
        <v>2116958.2199999997</v>
      </c>
      <c r="K10" s="80">
        <v>409200</v>
      </c>
      <c r="L10" s="81">
        <v>93902.71</v>
      </c>
      <c r="M10" s="30">
        <f>K10-L10</f>
        <v>315297.29</v>
      </c>
      <c r="N10" s="80">
        <v>2274860</v>
      </c>
      <c r="O10" s="81">
        <v>474257.77</v>
      </c>
      <c r="P10" s="30">
        <f>N10-O10</f>
        <v>1800602.23</v>
      </c>
      <c r="Q10" s="80">
        <v>5951.38</v>
      </c>
      <c r="R10" s="81">
        <v>5951.38</v>
      </c>
      <c r="S10" s="30">
        <f>Q10-R10</f>
        <v>0</v>
      </c>
      <c r="T10" s="80">
        <v>770</v>
      </c>
      <c r="U10" s="81">
        <v>159.78</v>
      </c>
      <c r="V10" s="30">
        <f>T10-U10</f>
        <v>610.22</v>
      </c>
      <c r="W10" s="80">
        <v>792</v>
      </c>
      <c r="X10" s="81">
        <v>343.52</v>
      </c>
      <c r="Y10" s="30">
        <f>W10-X10</f>
        <v>448.48</v>
      </c>
      <c r="Z10" s="80">
        <v>5040</v>
      </c>
      <c r="AA10" s="81">
        <v>0</v>
      </c>
      <c r="AB10" s="30">
        <f>Z10-AA10</f>
        <v>5040</v>
      </c>
      <c r="AC10" s="80">
        <v>0</v>
      </c>
      <c r="AD10" s="81">
        <v>0</v>
      </c>
      <c r="AE10" s="30">
        <f>AC10-AD10</f>
        <v>0</v>
      </c>
      <c r="AF10" s="80">
        <v>0</v>
      </c>
      <c r="AG10" s="81">
        <v>0</v>
      </c>
      <c r="AH10" s="30">
        <f>AF10-AG10</f>
        <v>0</v>
      </c>
      <c r="AI10" s="80">
        <v>0</v>
      </c>
      <c r="AJ10" s="81">
        <v>0</v>
      </c>
      <c r="AK10" s="30">
        <f>AI10-AJ10</f>
        <v>0</v>
      </c>
      <c r="AL10" s="80">
        <v>0</v>
      </c>
      <c r="AM10" s="81">
        <v>0</v>
      </c>
      <c r="AN10" s="30">
        <f>AL10-AM10</f>
        <v>0</v>
      </c>
      <c r="AO10" s="45"/>
      <c r="AP10" s="45"/>
      <c r="AR10" s="45"/>
      <c r="AS10" s="45"/>
      <c r="AT10" s="45"/>
    </row>
    <row r="11" spans="1:46" ht="18.75" customHeight="1">
      <c r="A11" s="96"/>
      <c r="B11" s="46">
        <v>2210</v>
      </c>
      <c r="C11" s="98" t="s">
        <v>2</v>
      </c>
      <c r="D11" s="99"/>
      <c r="E11" s="62">
        <f t="shared" si="0"/>
        <v>223420</v>
      </c>
      <c r="F11" s="63">
        <f t="shared" si="1"/>
        <v>25206.1</v>
      </c>
      <c r="G11" s="58">
        <f aca="true" t="shared" si="4" ref="G11:G25">E11-F11</f>
        <v>198213.9</v>
      </c>
      <c r="H11" s="62">
        <f t="shared" si="2"/>
        <v>206120</v>
      </c>
      <c r="I11" s="63">
        <f t="shared" si="3"/>
        <v>13406.1</v>
      </c>
      <c r="J11" s="61">
        <f aca="true" t="shared" si="5" ref="J11:J25">H11-I11</f>
        <v>192713.9</v>
      </c>
      <c r="K11" s="80">
        <f>145750+63000-2630</f>
        <v>206120</v>
      </c>
      <c r="L11" s="81">
        <v>13406.1</v>
      </c>
      <c r="M11" s="30">
        <f aca="true" t="shared" si="6" ref="M11:M25">K11-L11</f>
        <v>192713.9</v>
      </c>
      <c r="N11" s="80">
        <v>0</v>
      </c>
      <c r="O11" s="81">
        <v>0</v>
      </c>
      <c r="P11" s="30">
        <f aca="true" t="shared" si="7" ref="P11:P25">N11-O11</f>
        <v>0</v>
      </c>
      <c r="Q11" s="80">
        <v>0</v>
      </c>
      <c r="R11" s="81">
        <v>0</v>
      </c>
      <c r="S11" s="30">
        <f aca="true" t="shared" si="8" ref="S11:S25">Q11-R11</f>
        <v>0</v>
      </c>
      <c r="T11" s="80">
        <v>0</v>
      </c>
      <c r="U11" s="81">
        <v>0</v>
      </c>
      <c r="V11" s="30">
        <f aca="true" t="shared" si="9" ref="V11:V25">T11-U11</f>
        <v>0</v>
      </c>
      <c r="W11" s="80">
        <v>0</v>
      </c>
      <c r="X11" s="81">
        <v>0</v>
      </c>
      <c r="Y11" s="30">
        <f aca="true" t="shared" si="10" ref="Y11:Y25">W11-X11</f>
        <v>0</v>
      </c>
      <c r="Z11" s="80">
        <v>5500</v>
      </c>
      <c r="AA11" s="81">
        <v>0</v>
      </c>
      <c r="AB11" s="30">
        <f aca="true" t="shared" si="11" ref="AB11:AB25">Z11-AA11</f>
        <v>5500</v>
      </c>
      <c r="AC11" s="80">
        <v>11800</v>
      </c>
      <c r="AD11" s="81">
        <v>11800</v>
      </c>
      <c r="AE11" s="30">
        <f aca="true" t="shared" si="12" ref="AE11:AE25">AC11-AD11</f>
        <v>0</v>
      </c>
      <c r="AF11" s="80">
        <v>0</v>
      </c>
      <c r="AG11" s="81">
        <v>0</v>
      </c>
      <c r="AH11" s="30">
        <f aca="true" t="shared" si="13" ref="AH11:AH25">AF11-AG11</f>
        <v>0</v>
      </c>
      <c r="AI11" s="80">
        <v>0</v>
      </c>
      <c r="AJ11" s="81">
        <v>0</v>
      </c>
      <c r="AK11" s="30">
        <f aca="true" t="shared" si="14" ref="AK11:AK25">AI11-AJ11</f>
        <v>0</v>
      </c>
      <c r="AL11" s="80">
        <v>0</v>
      </c>
      <c r="AM11" s="81">
        <v>0</v>
      </c>
      <c r="AN11" s="30">
        <f aca="true" t="shared" si="15" ref="AN11:AN25">AL11-AM11</f>
        <v>0</v>
      </c>
      <c r="AO11" s="45"/>
      <c r="AP11" s="45"/>
      <c r="AR11" s="45"/>
      <c r="AS11" s="45"/>
      <c r="AT11" s="45"/>
    </row>
    <row r="12" spans="1:46" ht="18.75" customHeight="1">
      <c r="A12" s="96"/>
      <c r="B12" s="46">
        <v>2230</v>
      </c>
      <c r="C12" s="98" t="s">
        <v>3</v>
      </c>
      <c r="D12" s="99"/>
      <c r="E12" s="62">
        <f t="shared" si="0"/>
        <v>494640</v>
      </c>
      <c r="F12" s="63">
        <f t="shared" si="1"/>
        <v>97792</v>
      </c>
      <c r="G12" s="58">
        <f t="shared" si="4"/>
        <v>396848</v>
      </c>
      <c r="H12" s="62">
        <f t="shared" si="2"/>
        <v>459950</v>
      </c>
      <c r="I12" s="63">
        <f t="shared" si="3"/>
        <v>97792</v>
      </c>
      <c r="J12" s="61">
        <f t="shared" si="5"/>
        <v>362158</v>
      </c>
      <c r="K12" s="80">
        <v>459950</v>
      </c>
      <c r="L12" s="81">
        <v>97792</v>
      </c>
      <c r="M12" s="30">
        <f t="shared" si="6"/>
        <v>362158</v>
      </c>
      <c r="N12" s="80">
        <v>0</v>
      </c>
      <c r="O12" s="81">
        <v>0</v>
      </c>
      <c r="P12" s="30">
        <f t="shared" si="7"/>
        <v>0</v>
      </c>
      <c r="Q12" s="80">
        <v>0</v>
      </c>
      <c r="R12" s="81">
        <v>0</v>
      </c>
      <c r="S12" s="30">
        <f t="shared" si="8"/>
        <v>0</v>
      </c>
      <c r="T12" s="80">
        <v>0</v>
      </c>
      <c r="U12" s="81">
        <v>0</v>
      </c>
      <c r="V12" s="30">
        <f t="shared" si="9"/>
        <v>0</v>
      </c>
      <c r="W12" s="80">
        <v>0</v>
      </c>
      <c r="X12" s="81">
        <v>0</v>
      </c>
      <c r="Y12" s="30">
        <f t="shared" si="10"/>
        <v>0</v>
      </c>
      <c r="Z12" s="80">
        <v>34690</v>
      </c>
      <c r="AA12" s="81">
        <v>0</v>
      </c>
      <c r="AB12" s="30">
        <f t="shared" si="11"/>
        <v>34690</v>
      </c>
      <c r="AC12" s="80">
        <v>0</v>
      </c>
      <c r="AD12" s="81">
        <v>0</v>
      </c>
      <c r="AE12" s="30">
        <f t="shared" si="12"/>
        <v>0</v>
      </c>
      <c r="AF12" s="80">
        <v>0</v>
      </c>
      <c r="AG12" s="81">
        <v>0</v>
      </c>
      <c r="AH12" s="30">
        <f t="shared" si="13"/>
        <v>0</v>
      </c>
      <c r="AI12" s="80">
        <v>0</v>
      </c>
      <c r="AJ12" s="81">
        <v>0</v>
      </c>
      <c r="AK12" s="30">
        <f t="shared" si="14"/>
        <v>0</v>
      </c>
      <c r="AL12" s="80">
        <v>0</v>
      </c>
      <c r="AM12" s="81">
        <v>0</v>
      </c>
      <c r="AN12" s="30">
        <f t="shared" si="15"/>
        <v>0</v>
      </c>
      <c r="AO12" s="45"/>
      <c r="AP12" s="45"/>
      <c r="AR12" s="45"/>
      <c r="AS12" s="45"/>
      <c r="AT12" s="45"/>
    </row>
    <row r="13" spans="1:46" ht="18.75" customHeight="1">
      <c r="A13" s="96"/>
      <c r="B13" s="46">
        <v>2240</v>
      </c>
      <c r="C13" s="98" t="s">
        <v>4</v>
      </c>
      <c r="D13" s="99"/>
      <c r="E13" s="62">
        <f t="shared" si="0"/>
        <v>304200</v>
      </c>
      <c r="F13" s="63">
        <f t="shared" si="1"/>
        <v>10035.22</v>
      </c>
      <c r="G13" s="58">
        <f t="shared" si="4"/>
        <v>294164.78</v>
      </c>
      <c r="H13" s="62">
        <f t="shared" si="2"/>
        <v>301700</v>
      </c>
      <c r="I13" s="63">
        <f t="shared" si="3"/>
        <v>10035.22</v>
      </c>
      <c r="J13" s="61">
        <f t="shared" si="5"/>
        <v>291664.78</v>
      </c>
      <c r="K13" s="80">
        <f>181700+120000</f>
        <v>301700</v>
      </c>
      <c r="L13" s="81">
        <v>10035.22</v>
      </c>
      <c r="M13" s="30">
        <f t="shared" si="6"/>
        <v>291664.78</v>
      </c>
      <c r="N13" s="80">
        <v>0</v>
      </c>
      <c r="O13" s="81">
        <v>0</v>
      </c>
      <c r="P13" s="30">
        <f t="shared" si="7"/>
        <v>0</v>
      </c>
      <c r="Q13" s="80">
        <v>0</v>
      </c>
      <c r="R13" s="81">
        <v>0</v>
      </c>
      <c r="S13" s="30">
        <f t="shared" si="8"/>
        <v>0</v>
      </c>
      <c r="T13" s="80">
        <v>0</v>
      </c>
      <c r="U13" s="81">
        <v>0</v>
      </c>
      <c r="V13" s="30">
        <f t="shared" si="9"/>
        <v>0</v>
      </c>
      <c r="W13" s="80">
        <v>0</v>
      </c>
      <c r="X13" s="81">
        <v>0</v>
      </c>
      <c r="Y13" s="30">
        <f t="shared" si="10"/>
        <v>0</v>
      </c>
      <c r="Z13" s="80">
        <v>2500</v>
      </c>
      <c r="AA13" s="81">
        <v>0</v>
      </c>
      <c r="AB13" s="30">
        <f t="shared" si="11"/>
        <v>2500</v>
      </c>
      <c r="AC13" s="80">
        <v>0</v>
      </c>
      <c r="AD13" s="81">
        <v>0</v>
      </c>
      <c r="AE13" s="30">
        <f t="shared" si="12"/>
        <v>0</v>
      </c>
      <c r="AF13" s="80">
        <v>0</v>
      </c>
      <c r="AG13" s="81">
        <v>0</v>
      </c>
      <c r="AH13" s="30">
        <f t="shared" si="13"/>
        <v>0</v>
      </c>
      <c r="AI13" s="80">
        <v>0</v>
      </c>
      <c r="AJ13" s="81">
        <v>0</v>
      </c>
      <c r="AK13" s="30">
        <f t="shared" si="14"/>
        <v>0</v>
      </c>
      <c r="AL13" s="80">
        <v>0</v>
      </c>
      <c r="AM13" s="81">
        <v>0</v>
      </c>
      <c r="AN13" s="30">
        <f t="shared" si="15"/>
        <v>0</v>
      </c>
      <c r="AO13" s="45"/>
      <c r="AP13" s="45"/>
      <c r="AR13" s="45"/>
      <c r="AS13" s="45"/>
      <c r="AT13" s="45"/>
    </row>
    <row r="14" spans="1:46" ht="18.75" customHeight="1">
      <c r="A14" s="96"/>
      <c r="B14" s="46">
        <v>2250</v>
      </c>
      <c r="C14" s="98" t="s">
        <v>12</v>
      </c>
      <c r="D14" s="99"/>
      <c r="E14" s="62">
        <f t="shared" si="0"/>
        <v>12680</v>
      </c>
      <c r="F14" s="63">
        <f t="shared" si="1"/>
        <v>1167.78</v>
      </c>
      <c r="G14" s="58">
        <f t="shared" si="4"/>
        <v>11512.22</v>
      </c>
      <c r="H14" s="62">
        <f t="shared" si="2"/>
        <v>12680</v>
      </c>
      <c r="I14" s="63">
        <f t="shared" si="3"/>
        <v>1167.78</v>
      </c>
      <c r="J14" s="61">
        <f t="shared" si="5"/>
        <v>11512.22</v>
      </c>
      <c r="K14" s="80">
        <v>12680</v>
      </c>
      <c r="L14" s="81">
        <v>1167.78</v>
      </c>
      <c r="M14" s="30">
        <f t="shared" si="6"/>
        <v>11512.22</v>
      </c>
      <c r="N14" s="80">
        <v>0</v>
      </c>
      <c r="O14" s="81">
        <v>0</v>
      </c>
      <c r="P14" s="30">
        <f t="shared" si="7"/>
        <v>0</v>
      </c>
      <c r="Q14" s="80">
        <v>0</v>
      </c>
      <c r="R14" s="81">
        <v>0</v>
      </c>
      <c r="S14" s="30">
        <f t="shared" si="8"/>
        <v>0</v>
      </c>
      <c r="T14" s="80">
        <v>0</v>
      </c>
      <c r="U14" s="81">
        <v>0</v>
      </c>
      <c r="V14" s="30">
        <f t="shared" si="9"/>
        <v>0</v>
      </c>
      <c r="W14" s="80">
        <v>0</v>
      </c>
      <c r="X14" s="81">
        <v>0</v>
      </c>
      <c r="Y14" s="30">
        <f t="shared" si="10"/>
        <v>0</v>
      </c>
      <c r="Z14" s="80">
        <v>0</v>
      </c>
      <c r="AA14" s="81">
        <v>0</v>
      </c>
      <c r="AB14" s="30">
        <f t="shared" si="11"/>
        <v>0</v>
      </c>
      <c r="AC14" s="80">
        <v>0</v>
      </c>
      <c r="AD14" s="81">
        <v>0</v>
      </c>
      <c r="AE14" s="30">
        <f t="shared" si="12"/>
        <v>0</v>
      </c>
      <c r="AF14" s="80">
        <v>0</v>
      </c>
      <c r="AG14" s="81">
        <v>0</v>
      </c>
      <c r="AH14" s="30">
        <f t="shared" si="13"/>
        <v>0</v>
      </c>
      <c r="AI14" s="80">
        <v>0</v>
      </c>
      <c r="AJ14" s="81">
        <v>0</v>
      </c>
      <c r="AK14" s="30">
        <f t="shared" si="14"/>
        <v>0</v>
      </c>
      <c r="AL14" s="80">
        <v>0</v>
      </c>
      <c r="AM14" s="81">
        <v>0</v>
      </c>
      <c r="AN14" s="30">
        <f t="shared" si="15"/>
        <v>0</v>
      </c>
      <c r="AO14" s="45"/>
      <c r="AP14" s="45"/>
      <c r="AR14" s="45"/>
      <c r="AS14" s="45"/>
      <c r="AT14" s="45"/>
    </row>
    <row r="15" spans="1:46" ht="18" customHeight="1">
      <c r="A15" s="96"/>
      <c r="B15" s="46">
        <v>2271</v>
      </c>
      <c r="C15" s="98" t="s">
        <v>5</v>
      </c>
      <c r="D15" s="99"/>
      <c r="E15" s="62">
        <f t="shared" si="0"/>
        <v>865480</v>
      </c>
      <c r="F15" s="63">
        <f t="shared" si="1"/>
        <v>435705.21</v>
      </c>
      <c r="G15" s="58">
        <f t="shared" si="4"/>
        <v>429774.79</v>
      </c>
      <c r="H15" s="62">
        <f t="shared" si="2"/>
        <v>861480</v>
      </c>
      <c r="I15" s="63">
        <f t="shared" si="3"/>
        <v>435705.21</v>
      </c>
      <c r="J15" s="61">
        <f t="shared" si="5"/>
        <v>425774.79</v>
      </c>
      <c r="K15" s="80">
        <f>883570-22090</f>
        <v>861480</v>
      </c>
      <c r="L15" s="81">
        <v>435705.21</v>
      </c>
      <c r="M15" s="30">
        <f t="shared" si="6"/>
        <v>425774.79</v>
      </c>
      <c r="N15" s="80">
        <v>0</v>
      </c>
      <c r="O15" s="81">
        <v>0</v>
      </c>
      <c r="P15" s="30">
        <f t="shared" si="7"/>
        <v>0</v>
      </c>
      <c r="Q15" s="80">
        <v>0</v>
      </c>
      <c r="R15" s="81">
        <v>0</v>
      </c>
      <c r="S15" s="30">
        <f t="shared" si="8"/>
        <v>0</v>
      </c>
      <c r="T15" s="80">
        <v>0</v>
      </c>
      <c r="U15" s="81">
        <v>0</v>
      </c>
      <c r="V15" s="30">
        <f t="shared" si="9"/>
        <v>0</v>
      </c>
      <c r="W15" s="80">
        <v>0</v>
      </c>
      <c r="X15" s="81">
        <v>0</v>
      </c>
      <c r="Y15" s="30">
        <f t="shared" si="10"/>
        <v>0</v>
      </c>
      <c r="Z15" s="80">
        <v>4000</v>
      </c>
      <c r="AA15" s="81">
        <v>0</v>
      </c>
      <c r="AB15" s="30">
        <f t="shared" si="11"/>
        <v>4000</v>
      </c>
      <c r="AC15" s="80">
        <v>0</v>
      </c>
      <c r="AD15" s="81">
        <v>0</v>
      </c>
      <c r="AE15" s="30">
        <f t="shared" si="12"/>
        <v>0</v>
      </c>
      <c r="AF15" s="80">
        <v>0</v>
      </c>
      <c r="AG15" s="81">
        <v>0</v>
      </c>
      <c r="AH15" s="30">
        <f t="shared" si="13"/>
        <v>0</v>
      </c>
      <c r="AI15" s="80">
        <v>0</v>
      </c>
      <c r="AJ15" s="81">
        <v>0</v>
      </c>
      <c r="AK15" s="30">
        <f t="shared" si="14"/>
        <v>0</v>
      </c>
      <c r="AL15" s="80">
        <v>0</v>
      </c>
      <c r="AM15" s="81">
        <v>0</v>
      </c>
      <c r="AN15" s="30">
        <f t="shared" si="15"/>
        <v>0</v>
      </c>
      <c r="AO15" s="45"/>
      <c r="AP15" s="45"/>
      <c r="AR15" s="45"/>
      <c r="AS15" s="45"/>
      <c r="AT15" s="45"/>
    </row>
    <row r="16" spans="1:46" ht="18.75" customHeight="1">
      <c r="A16" s="96"/>
      <c r="B16" s="46">
        <v>2272</v>
      </c>
      <c r="C16" s="98" t="s">
        <v>6</v>
      </c>
      <c r="D16" s="99"/>
      <c r="E16" s="62">
        <f t="shared" si="0"/>
        <v>52000</v>
      </c>
      <c r="F16" s="63">
        <f t="shared" si="1"/>
        <v>4437.0199999999995</v>
      </c>
      <c r="G16" s="58">
        <f t="shared" si="4"/>
        <v>47562.98</v>
      </c>
      <c r="H16" s="62">
        <f t="shared" si="2"/>
        <v>51200</v>
      </c>
      <c r="I16" s="63">
        <f t="shared" si="3"/>
        <v>4437.0199999999995</v>
      </c>
      <c r="J16" s="61">
        <f t="shared" si="5"/>
        <v>46762.98</v>
      </c>
      <c r="K16" s="80">
        <v>51200</v>
      </c>
      <c r="L16" s="81">
        <v>4437.0199999999995</v>
      </c>
      <c r="M16" s="30">
        <f t="shared" si="6"/>
        <v>46762.98</v>
      </c>
      <c r="N16" s="80">
        <v>0</v>
      </c>
      <c r="O16" s="81">
        <v>0</v>
      </c>
      <c r="P16" s="30">
        <f t="shared" si="7"/>
        <v>0</v>
      </c>
      <c r="Q16" s="80">
        <v>0</v>
      </c>
      <c r="R16" s="81">
        <v>0</v>
      </c>
      <c r="S16" s="30">
        <f t="shared" si="8"/>
        <v>0</v>
      </c>
      <c r="T16" s="80">
        <v>0</v>
      </c>
      <c r="U16" s="81">
        <v>0</v>
      </c>
      <c r="V16" s="30">
        <f t="shared" si="9"/>
        <v>0</v>
      </c>
      <c r="W16" s="80">
        <v>0</v>
      </c>
      <c r="X16" s="81">
        <v>0</v>
      </c>
      <c r="Y16" s="30">
        <f t="shared" si="10"/>
        <v>0</v>
      </c>
      <c r="Z16" s="80">
        <v>800</v>
      </c>
      <c r="AA16" s="81">
        <v>0</v>
      </c>
      <c r="AB16" s="30">
        <f t="shared" si="11"/>
        <v>800</v>
      </c>
      <c r="AC16" s="80">
        <v>0</v>
      </c>
      <c r="AD16" s="81">
        <v>0</v>
      </c>
      <c r="AE16" s="30">
        <f t="shared" si="12"/>
        <v>0</v>
      </c>
      <c r="AF16" s="80">
        <v>0</v>
      </c>
      <c r="AG16" s="81">
        <v>0</v>
      </c>
      <c r="AH16" s="30">
        <f t="shared" si="13"/>
        <v>0</v>
      </c>
      <c r="AI16" s="80">
        <v>0</v>
      </c>
      <c r="AJ16" s="81">
        <v>0</v>
      </c>
      <c r="AK16" s="30">
        <f t="shared" si="14"/>
        <v>0</v>
      </c>
      <c r="AL16" s="80">
        <v>0</v>
      </c>
      <c r="AM16" s="81">
        <v>0</v>
      </c>
      <c r="AN16" s="30">
        <f t="shared" si="15"/>
        <v>0</v>
      </c>
      <c r="AO16" s="45"/>
      <c r="AP16" s="45"/>
      <c r="AR16" s="45"/>
      <c r="AS16" s="45"/>
      <c r="AT16" s="45"/>
    </row>
    <row r="17" spans="1:46" ht="18.75" customHeight="1">
      <c r="A17" s="96"/>
      <c r="B17" s="46">
        <v>2273</v>
      </c>
      <c r="C17" s="98" t="s">
        <v>7</v>
      </c>
      <c r="D17" s="99"/>
      <c r="E17" s="62">
        <f t="shared" si="0"/>
        <v>66470</v>
      </c>
      <c r="F17" s="63">
        <f t="shared" si="1"/>
        <v>3727.930000000001</v>
      </c>
      <c r="G17" s="58">
        <f t="shared" si="4"/>
        <v>62742.07</v>
      </c>
      <c r="H17" s="62">
        <f t="shared" si="2"/>
        <v>62670</v>
      </c>
      <c r="I17" s="63">
        <f t="shared" si="3"/>
        <v>3727.930000000001</v>
      </c>
      <c r="J17" s="61">
        <f t="shared" si="5"/>
        <v>58942.07</v>
      </c>
      <c r="K17" s="80">
        <v>62670</v>
      </c>
      <c r="L17" s="81">
        <v>3727.930000000001</v>
      </c>
      <c r="M17" s="30">
        <f t="shared" si="6"/>
        <v>58942.07</v>
      </c>
      <c r="N17" s="80">
        <v>0</v>
      </c>
      <c r="O17" s="81">
        <v>0</v>
      </c>
      <c r="P17" s="30">
        <f t="shared" si="7"/>
        <v>0</v>
      </c>
      <c r="Q17" s="80">
        <v>0</v>
      </c>
      <c r="R17" s="81">
        <v>0</v>
      </c>
      <c r="S17" s="30">
        <f t="shared" si="8"/>
        <v>0</v>
      </c>
      <c r="T17" s="80">
        <v>0</v>
      </c>
      <c r="U17" s="81">
        <v>0</v>
      </c>
      <c r="V17" s="30">
        <f t="shared" si="9"/>
        <v>0</v>
      </c>
      <c r="W17" s="80">
        <v>0</v>
      </c>
      <c r="X17" s="81">
        <v>0</v>
      </c>
      <c r="Y17" s="30">
        <f t="shared" si="10"/>
        <v>0</v>
      </c>
      <c r="Z17" s="80">
        <v>3800</v>
      </c>
      <c r="AA17" s="81">
        <v>0</v>
      </c>
      <c r="AB17" s="30">
        <f t="shared" si="11"/>
        <v>3800</v>
      </c>
      <c r="AC17" s="80">
        <v>0</v>
      </c>
      <c r="AD17" s="81">
        <v>0</v>
      </c>
      <c r="AE17" s="30">
        <f t="shared" si="12"/>
        <v>0</v>
      </c>
      <c r="AF17" s="80">
        <v>0</v>
      </c>
      <c r="AG17" s="81">
        <v>0</v>
      </c>
      <c r="AH17" s="30">
        <f t="shared" si="13"/>
        <v>0</v>
      </c>
      <c r="AI17" s="80">
        <v>0</v>
      </c>
      <c r="AJ17" s="81">
        <v>0</v>
      </c>
      <c r="AK17" s="30">
        <f t="shared" si="14"/>
        <v>0</v>
      </c>
      <c r="AL17" s="80">
        <v>0</v>
      </c>
      <c r="AM17" s="81">
        <v>0</v>
      </c>
      <c r="AN17" s="30">
        <f t="shared" si="15"/>
        <v>0</v>
      </c>
      <c r="AO17" s="45"/>
      <c r="AP17" s="45"/>
      <c r="AR17" s="45"/>
      <c r="AS17" s="45"/>
      <c r="AT17" s="45"/>
    </row>
    <row r="18" spans="1:46" ht="18.75" customHeight="1">
      <c r="A18" s="96"/>
      <c r="B18" s="46">
        <v>2274</v>
      </c>
      <c r="C18" s="98" t="s">
        <v>8</v>
      </c>
      <c r="D18" s="99"/>
      <c r="E18" s="62">
        <f t="shared" si="0"/>
        <v>0</v>
      </c>
      <c r="F18" s="63">
        <f t="shared" si="1"/>
        <v>0</v>
      </c>
      <c r="G18" s="58">
        <f t="shared" si="4"/>
        <v>0</v>
      </c>
      <c r="H18" s="62">
        <f t="shared" si="2"/>
        <v>0</v>
      </c>
      <c r="I18" s="63">
        <f t="shared" si="3"/>
        <v>0</v>
      </c>
      <c r="J18" s="61">
        <f t="shared" si="5"/>
        <v>0</v>
      </c>
      <c r="K18" s="80">
        <v>0</v>
      </c>
      <c r="L18" s="81">
        <v>0</v>
      </c>
      <c r="M18" s="30">
        <f t="shared" si="6"/>
        <v>0</v>
      </c>
      <c r="N18" s="80">
        <v>0</v>
      </c>
      <c r="O18" s="81">
        <v>0</v>
      </c>
      <c r="P18" s="30">
        <f t="shared" si="7"/>
        <v>0</v>
      </c>
      <c r="Q18" s="80">
        <v>0</v>
      </c>
      <c r="R18" s="81">
        <v>0</v>
      </c>
      <c r="S18" s="30">
        <f t="shared" si="8"/>
        <v>0</v>
      </c>
      <c r="T18" s="80">
        <v>0</v>
      </c>
      <c r="U18" s="81">
        <v>0</v>
      </c>
      <c r="V18" s="30">
        <f t="shared" si="9"/>
        <v>0</v>
      </c>
      <c r="W18" s="80">
        <v>0</v>
      </c>
      <c r="X18" s="81">
        <v>0</v>
      </c>
      <c r="Y18" s="30">
        <f t="shared" si="10"/>
        <v>0</v>
      </c>
      <c r="Z18" s="80">
        <v>0</v>
      </c>
      <c r="AA18" s="81">
        <v>0</v>
      </c>
      <c r="AB18" s="30">
        <f t="shared" si="11"/>
        <v>0</v>
      </c>
      <c r="AC18" s="80">
        <v>0</v>
      </c>
      <c r="AD18" s="81">
        <v>0</v>
      </c>
      <c r="AE18" s="30">
        <f t="shared" si="12"/>
        <v>0</v>
      </c>
      <c r="AF18" s="80">
        <v>0</v>
      </c>
      <c r="AG18" s="81">
        <v>0</v>
      </c>
      <c r="AH18" s="30">
        <f t="shared" si="13"/>
        <v>0</v>
      </c>
      <c r="AI18" s="80">
        <v>0</v>
      </c>
      <c r="AJ18" s="81">
        <v>0</v>
      </c>
      <c r="AK18" s="30">
        <f t="shared" si="14"/>
        <v>0</v>
      </c>
      <c r="AL18" s="80">
        <v>0</v>
      </c>
      <c r="AM18" s="81">
        <v>0</v>
      </c>
      <c r="AN18" s="30">
        <f t="shared" si="15"/>
        <v>0</v>
      </c>
      <c r="AO18" s="45"/>
      <c r="AP18" s="45"/>
      <c r="AR18" s="45"/>
      <c r="AS18" s="45"/>
      <c r="AT18" s="45"/>
    </row>
    <row r="19" spans="1:46" ht="18.75" customHeight="1">
      <c r="A19" s="96"/>
      <c r="B19" s="46">
        <v>2275</v>
      </c>
      <c r="C19" s="98" t="s">
        <v>53</v>
      </c>
      <c r="D19" s="99"/>
      <c r="E19" s="62">
        <f t="shared" si="0"/>
        <v>8500</v>
      </c>
      <c r="F19" s="63">
        <f t="shared" si="1"/>
        <v>2044.56</v>
      </c>
      <c r="G19" s="58">
        <f t="shared" si="4"/>
        <v>6455.4400000000005</v>
      </c>
      <c r="H19" s="62">
        <f t="shared" si="2"/>
        <v>8500</v>
      </c>
      <c r="I19" s="63">
        <f t="shared" si="3"/>
        <v>2044.56</v>
      </c>
      <c r="J19" s="61">
        <f t="shared" si="5"/>
        <v>6455.4400000000005</v>
      </c>
      <c r="K19" s="80">
        <v>8500</v>
      </c>
      <c r="L19" s="81">
        <v>2044.56</v>
      </c>
      <c r="M19" s="30">
        <f t="shared" si="6"/>
        <v>6455.4400000000005</v>
      </c>
      <c r="N19" s="80">
        <v>0</v>
      </c>
      <c r="O19" s="81">
        <v>0</v>
      </c>
      <c r="P19" s="30">
        <f t="shared" si="7"/>
        <v>0</v>
      </c>
      <c r="Q19" s="80">
        <v>0</v>
      </c>
      <c r="R19" s="81">
        <v>0</v>
      </c>
      <c r="S19" s="30">
        <f t="shared" si="8"/>
        <v>0</v>
      </c>
      <c r="T19" s="80">
        <v>0</v>
      </c>
      <c r="U19" s="81">
        <v>0</v>
      </c>
      <c r="V19" s="30">
        <f t="shared" si="9"/>
        <v>0</v>
      </c>
      <c r="W19" s="80">
        <v>0</v>
      </c>
      <c r="X19" s="81">
        <v>0</v>
      </c>
      <c r="Y19" s="30">
        <f t="shared" si="10"/>
        <v>0</v>
      </c>
      <c r="Z19" s="80">
        <v>0</v>
      </c>
      <c r="AA19" s="81">
        <v>0</v>
      </c>
      <c r="AB19" s="30">
        <f t="shared" si="11"/>
        <v>0</v>
      </c>
      <c r="AC19" s="80">
        <v>0</v>
      </c>
      <c r="AD19" s="81">
        <v>0</v>
      </c>
      <c r="AE19" s="30">
        <f t="shared" si="12"/>
        <v>0</v>
      </c>
      <c r="AF19" s="80">
        <v>0</v>
      </c>
      <c r="AG19" s="81">
        <v>0</v>
      </c>
      <c r="AH19" s="30">
        <f t="shared" si="13"/>
        <v>0</v>
      </c>
      <c r="AI19" s="80">
        <v>0</v>
      </c>
      <c r="AJ19" s="81">
        <v>0</v>
      </c>
      <c r="AK19" s="30">
        <f t="shared" si="14"/>
        <v>0</v>
      </c>
      <c r="AL19" s="80">
        <v>0</v>
      </c>
      <c r="AM19" s="81">
        <v>0</v>
      </c>
      <c r="AN19" s="30">
        <f t="shared" si="15"/>
        <v>0</v>
      </c>
      <c r="AO19" s="45"/>
      <c r="AP19" s="45"/>
      <c r="AR19" s="45"/>
      <c r="AS19" s="45"/>
      <c r="AT19" s="45"/>
    </row>
    <row r="20" spans="1:46" ht="18.75" customHeight="1">
      <c r="A20" s="96"/>
      <c r="B20" s="46">
        <v>2282</v>
      </c>
      <c r="C20" s="98" t="s">
        <v>9</v>
      </c>
      <c r="D20" s="99"/>
      <c r="E20" s="62">
        <f t="shared" si="0"/>
        <v>2630</v>
      </c>
      <c r="F20" s="63">
        <f t="shared" si="1"/>
        <v>2616</v>
      </c>
      <c r="G20" s="58">
        <f t="shared" si="4"/>
        <v>14</v>
      </c>
      <c r="H20" s="62">
        <f t="shared" si="2"/>
        <v>2630</v>
      </c>
      <c r="I20" s="63">
        <f t="shared" si="3"/>
        <v>2616</v>
      </c>
      <c r="J20" s="61">
        <f t="shared" si="5"/>
        <v>14</v>
      </c>
      <c r="K20" s="80">
        <v>2630</v>
      </c>
      <c r="L20" s="81">
        <v>2616</v>
      </c>
      <c r="M20" s="30">
        <f t="shared" si="6"/>
        <v>14</v>
      </c>
      <c r="N20" s="80">
        <v>0</v>
      </c>
      <c r="O20" s="81">
        <v>0</v>
      </c>
      <c r="P20" s="30">
        <f t="shared" si="7"/>
        <v>0</v>
      </c>
      <c r="Q20" s="80">
        <v>0</v>
      </c>
      <c r="R20" s="81">
        <v>0</v>
      </c>
      <c r="S20" s="30">
        <f t="shared" si="8"/>
        <v>0</v>
      </c>
      <c r="T20" s="80">
        <v>0</v>
      </c>
      <c r="U20" s="81">
        <v>0</v>
      </c>
      <c r="V20" s="30">
        <f t="shared" si="9"/>
        <v>0</v>
      </c>
      <c r="W20" s="80">
        <v>0</v>
      </c>
      <c r="X20" s="81">
        <v>0</v>
      </c>
      <c r="Y20" s="30">
        <f t="shared" si="10"/>
        <v>0</v>
      </c>
      <c r="Z20" s="80">
        <v>0</v>
      </c>
      <c r="AA20" s="81">
        <v>0</v>
      </c>
      <c r="AB20" s="30">
        <f t="shared" si="11"/>
        <v>0</v>
      </c>
      <c r="AC20" s="80">
        <v>0</v>
      </c>
      <c r="AD20" s="81">
        <v>0</v>
      </c>
      <c r="AE20" s="30">
        <f t="shared" si="12"/>
        <v>0</v>
      </c>
      <c r="AF20" s="80">
        <v>0</v>
      </c>
      <c r="AG20" s="81">
        <v>0</v>
      </c>
      <c r="AH20" s="30">
        <f t="shared" si="13"/>
        <v>0</v>
      </c>
      <c r="AI20" s="80">
        <v>0</v>
      </c>
      <c r="AJ20" s="81">
        <v>0</v>
      </c>
      <c r="AK20" s="30">
        <f t="shared" si="14"/>
        <v>0</v>
      </c>
      <c r="AL20" s="80">
        <v>0</v>
      </c>
      <c r="AM20" s="81">
        <v>0</v>
      </c>
      <c r="AN20" s="30">
        <f t="shared" si="15"/>
        <v>0</v>
      </c>
      <c r="AO20" s="45"/>
      <c r="AP20" s="45"/>
      <c r="AR20" s="45"/>
      <c r="AS20" s="45"/>
      <c r="AT20" s="45"/>
    </row>
    <row r="21" spans="1:46" ht="18.75" customHeight="1">
      <c r="A21" s="96"/>
      <c r="B21" s="46">
        <v>2730</v>
      </c>
      <c r="C21" s="98" t="s">
        <v>21</v>
      </c>
      <c r="D21" s="99"/>
      <c r="E21" s="62">
        <f t="shared" si="0"/>
        <v>27700</v>
      </c>
      <c r="F21" s="63">
        <f t="shared" si="1"/>
        <v>5700</v>
      </c>
      <c r="G21" s="58">
        <f t="shared" si="4"/>
        <v>22000</v>
      </c>
      <c r="H21" s="62">
        <f t="shared" si="2"/>
        <v>27700</v>
      </c>
      <c r="I21" s="63">
        <f t="shared" si="3"/>
        <v>5700</v>
      </c>
      <c r="J21" s="61">
        <f t="shared" si="5"/>
        <v>22000</v>
      </c>
      <c r="K21" s="80">
        <v>27700</v>
      </c>
      <c r="L21" s="81">
        <v>5700</v>
      </c>
      <c r="M21" s="30">
        <f t="shared" si="6"/>
        <v>22000</v>
      </c>
      <c r="N21" s="80">
        <v>0</v>
      </c>
      <c r="O21" s="81">
        <v>0</v>
      </c>
      <c r="P21" s="30">
        <f t="shared" si="7"/>
        <v>0</v>
      </c>
      <c r="Q21" s="80">
        <v>0</v>
      </c>
      <c r="R21" s="81">
        <v>0</v>
      </c>
      <c r="S21" s="30">
        <f t="shared" si="8"/>
        <v>0</v>
      </c>
      <c r="T21" s="80">
        <v>0</v>
      </c>
      <c r="U21" s="81">
        <v>0</v>
      </c>
      <c r="V21" s="30">
        <f t="shared" si="9"/>
        <v>0</v>
      </c>
      <c r="W21" s="80">
        <v>0</v>
      </c>
      <c r="X21" s="81">
        <v>0</v>
      </c>
      <c r="Y21" s="30">
        <f t="shared" si="10"/>
        <v>0</v>
      </c>
      <c r="Z21" s="80">
        <v>0</v>
      </c>
      <c r="AA21" s="81">
        <v>0</v>
      </c>
      <c r="AB21" s="30">
        <f t="shared" si="11"/>
        <v>0</v>
      </c>
      <c r="AC21" s="80">
        <v>0</v>
      </c>
      <c r="AD21" s="81">
        <v>0</v>
      </c>
      <c r="AE21" s="30">
        <f t="shared" si="12"/>
        <v>0</v>
      </c>
      <c r="AF21" s="80">
        <v>0</v>
      </c>
      <c r="AG21" s="81">
        <v>0</v>
      </c>
      <c r="AH21" s="30">
        <f t="shared" si="13"/>
        <v>0</v>
      </c>
      <c r="AI21" s="80">
        <v>0</v>
      </c>
      <c r="AJ21" s="81">
        <v>0</v>
      </c>
      <c r="AK21" s="30">
        <f t="shared" si="14"/>
        <v>0</v>
      </c>
      <c r="AL21" s="80">
        <v>0</v>
      </c>
      <c r="AM21" s="81">
        <v>0</v>
      </c>
      <c r="AN21" s="30">
        <f t="shared" si="15"/>
        <v>0</v>
      </c>
      <c r="AO21" s="45"/>
      <c r="AP21" s="45"/>
      <c r="AR21" s="45"/>
      <c r="AS21" s="45"/>
      <c r="AT21" s="45"/>
    </row>
    <row r="22" spans="1:46" ht="18.75" customHeight="1">
      <c r="A22" s="96"/>
      <c r="B22" s="46">
        <v>2800</v>
      </c>
      <c r="C22" s="98" t="s">
        <v>19</v>
      </c>
      <c r="D22" s="99"/>
      <c r="E22" s="62">
        <f t="shared" si="0"/>
        <v>1070</v>
      </c>
      <c r="F22" s="63">
        <f t="shared" si="1"/>
        <v>1069.86</v>
      </c>
      <c r="G22" s="58">
        <f t="shared" si="4"/>
        <v>0.14000000000010004</v>
      </c>
      <c r="H22" s="62">
        <f t="shared" si="2"/>
        <v>0</v>
      </c>
      <c r="I22" s="63">
        <f t="shared" si="3"/>
        <v>0</v>
      </c>
      <c r="J22" s="61">
        <f t="shared" si="5"/>
        <v>0</v>
      </c>
      <c r="K22" s="80">
        <v>0</v>
      </c>
      <c r="L22" s="81">
        <v>0</v>
      </c>
      <c r="M22" s="30">
        <f t="shared" si="6"/>
        <v>0</v>
      </c>
      <c r="N22" s="80">
        <v>0</v>
      </c>
      <c r="O22" s="81">
        <v>0</v>
      </c>
      <c r="P22" s="30">
        <f t="shared" si="7"/>
        <v>0</v>
      </c>
      <c r="Q22" s="80">
        <v>0</v>
      </c>
      <c r="R22" s="81">
        <v>0</v>
      </c>
      <c r="S22" s="30">
        <f t="shared" si="8"/>
        <v>0</v>
      </c>
      <c r="T22" s="80">
        <v>0</v>
      </c>
      <c r="U22" s="81">
        <v>0</v>
      </c>
      <c r="V22" s="30">
        <f t="shared" si="9"/>
        <v>0</v>
      </c>
      <c r="W22" s="80">
        <v>0</v>
      </c>
      <c r="X22" s="81">
        <v>0</v>
      </c>
      <c r="Y22" s="30">
        <f t="shared" si="10"/>
        <v>0</v>
      </c>
      <c r="Z22" s="80">
        <v>1070</v>
      </c>
      <c r="AA22" s="81">
        <v>1069.86</v>
      </c>
      <c r="AB22" s="30">
        <f t="shared" si="11"/>
        <v>0.14000000000010004</v>
      </c>
      <c r="AC22" s="80">
        <v>0</v>
      </c>
      <c r="AD22" s="81">
        <v>0</v>
      </c>
      <c r="AE22" s="30">
        <f t="shared" si="12"/>
        <v>0</v>
      </c>
      <c r="AF22" s="80">
        <v>0</v>
      </c>
      <c r="AG22" s="81">
        <v>0</v>
      </c>
      <c r="AH22" s="30">
        <f t="shared" si="13"/>
        <v>0</v>
      </c>
      <c r="AI22" s="80">
        <v>0</v>
      </c>
      <c r="AJ22" s="81">
        <v>0</v>
      </c>
      <c r="AK22" s="30">
        <f t="shared" si="14"/>
        <v>0</v>
      </c>
      <c r="AL22" s="80">
        <v>0</v>
      </c>
      <c r="AM22" s="81">
        <v>0</v>
      </c>
      <c r="AN22" s="30">
        <f t="shared" si="15"/>
        <v>0</v>
      </c>
      <c r="AO22" s="45"/>
      <c r="AP22" s="45"/>
      <c r="AR22" s="45"/>
      <c r="AS22" s="45"/>
      <c r="AT22" s="45"/>
    </row>
    <row r="23" spans="1:46" ht="18.75" customHeight="1">
      <c r="A23" s="96"/>
      <c r="B23" s="46">
        <v>3110</v>
      </c>
      <c r="C23" s="98" t="s">
        <v>13</v>
      </c>
      <c r="D23" s="99"/>
      <c r="E23" s="62">
        <f t="shared" si="0"/>
        <v>36621</v>
      </c>
      <c r="F23" s="63">
        <f t="shared" si="1"/>
        <v>14121</v>
      </c>
      <c r="G23" s="58">
        <f t="shared" si="4"/>
        <v>22500</v>
      </c>
      <c r="H23" s="62">
        <f t="shared" si="2"/>
        <v>0</v>
      </c>
      <c r="I23" s="63">
        <f t="shared" si="3"/>
        <v>0</v>
      </c>
      <c r="J23" s="61">
        <f t="shared" si="5"/>
        <v>0</v>
      </c>
      <c r="K23" s="80">
        <v>0</v>
      </c>
      <c r="L23" s="81">
        <v>0</v>
      </c>
      <c r="M23" s="30">
        <f t="shared" si="6"/>
        <v>0</v>
      </c>
      <c r="N23" s="80">
        <v>0</v>
      </c>
      <c r="O23" s="81">
        <v>0</v>
      </c>
      <c r="P23" s="30">
        <f t="shared" si="7"/>
        <v>0</v>
      </c>
      <c r="Q23" s="80">
        <v>0</v>
      </c>
      <c r="R23" s="81">
        <v>0</v>
      </c>
      <c r="S23" s="30">
        <f t="shared" si="8"/>
        <v>0</v>
      </c>
      <c r="T23" s="80">
        <v>0</v>
      </c>
      <c r="U23" s="81">
        <v>0</v>
      </c>
      <c r="V23" s="30">
        <f t="shared" si="9"/>
        <v>0</v>
      </c>
      <c r="W23" s="80">
        <v>0</v>
      </c>
      <c r="X23" s="81">
        <v>0</v>
      </c>
      <c r="Y23" s="30">
        <f t="shared" si="10"/>
        <v>0</v>
      </c>
      <c r="Z23" s="80"/>
      <c r="AA23" s="81">
        <v>0</v>
      </c>
      <c r="AB23" s="30">
        <f t="shared" si="11"/>
        <v>0</v>
      </c>
      <c r="AC23" s="80">
        <v>14121</v>
      </c>
      <c r="AD23" s="81">
        <v>14121</v>
      </c>
      <c r="AE23" s="30">
        <f t="shared" si="12"/>
        <v>0</v>
      </c>
      <c r="AF23" s="80">
        <f>10000+12500</f>
        <v>22500</v>
      </c>
      <c r="AG23" s="81">
        <v>0</v>
      </c>
      <c r="AH23" s="30">
        <f t="shared" si="13"/>
        <v>22500</v>
      </c>
      <c r="AI23" s="80">
        <v>0</v>
      </c>
      <c r="AJ23" s="81">
        <v>0</v>
      </c>
      <c r="AK23" s="30">
        <f t="shared" si="14"/>
        <v>0</v>
      </c>
      <c r="AL23" s="80">
        <v>0</v>
      </c>
      <c r="AM23" s="81">
        <v>0</v>
      </c>
      <c r="AN23" s="30">
        <f t="shared" si="15"/>
        <v>0</v>
      </c>
      <c r="AO23" s="45"/>
      <c r="AP23" s="45"/>
      <c r="AR23" s="45"/>
      <c r="AS23" s="45"/>
      <c r="AT23" s="45"/>
    </row>
    <row r="24" spans="1:46" ht="18.75" customHeight="1">
      <c r="A24" s="96"/>
      <c r="B24" s="48">
        <v>3132</v>
      </c>
      <c r="C24" s="98" t="s">
        <v>10</v>
      </c>
      <c r="D24" s="99"/>
      <c r="E24" s="62">
        <f t="shared" si="0"/>
        <v>320000</v>
      </c>
      <c r="F24" s="63">
        <f t="shared" si="1"/>
        <v>0</v>
      </c>
      <c r="G24" s="58">
        <f t="shared" si="4"/>
        <v>320000</v>
      </c>
      <c r="H24" s="62">
        <f t="shared" si="2"/>
        <v>0</v>
      </c>
      <c r="I24" s="63">
        <f t="shared" si="3"/>
        <v>0</v>
      </c>
      <c r="J24" s="61">
        <f t="shared" si="5"/>
        <v>0</v>
      </c>
      <c r="K24" s="80">
        <v>0</v>
      </c>
      <c r="L24" s="47">
        <v>0</v>
      </c>
      <c r="M24" s="30">
        <f t="shared" si="6"/>
        <v>0</v>
      </c>
      <c r="N24" s="80">
        <v>0</v>
      </c>
      <c r="O24" s="47">
        <v>0</v>
      </c>
      <c r="P24" s="30">
        <f t="shared" si="7"/>
        <v>0</v>
      </c>
      <c r="Q24" s="80">
        <v>0</v>
      </c>
      <c r="R24" s="47">
        <v>0</v>
      </c>
      <c r="S24" s="30">
        <f t="shared" si="8"/>
        <v>0</v>
      </c>
      <c r="T24" s="80">
        <v>0</v>
      </c>
      <c r="U24" s="47">
        <v>0</v>
      </c>
      <c r="V24" s="30">
        <f t="shared" si="9"/>
        <v>0</v>
      </c>
      <c r="W24" s="80">
        <v>0</v>
      </c>
      <c r="X24" s="47">
        <v>0</v>
      </c>
      <c r="Y24" s="30">
        <f t="shared" si="10"/>
        <v>0</v>
      </c>
      <c r="Z24" s="80">
        <v>0</v>
      </c>
      <c r="AA24" s="47">
        <v>0</v>
      </c>
      <c r="AB24" s="30">
        <f t="shared" si="11"/>
        <v>0</v>
      </c>
      <c r="AC24" s="80">
        <v>0</v>
      </c>
      <c r="AD24" s="47">
        <v>0</v>
      </c>
      <c r="AE24" s="30">
        <f t="shared" si="12"/>
        <v>0</v>
      </c>
      <c r="AF24" s="80">
        <v>0</v>
      </c>
      <c r="AG24" s="81">
        <v>0</v>
      </c>
      <c r="AH24" s="30">
        <f t="shared" si="13"/>
        <v>0</v>
      </c>
      <c r="AI24" s="80">
        <f>320000</f>
        <v>320000</v>
      </c>
      <c r="AJ24" s="81">
        <v>0</v>
      </c>
      <c r="AK24" s="30">
        <f t="shared" si="14"/>
        <v>320000</v>
      </c>
      <c r="AL24" s="80">
        <v>0</v>
      </c>
      <c r="AM24" s="47">
        <v>0</v>
      </c>
      <c r="AN24" s="30">
        <f t="shared" si="15"/>
        <v>0</v>
      </c>
      <c r="AO24" s="45"/>
      <c r="AP24" s="45"/>
      <c r="AR24" s="45"/>
      <c r="AS24" s="45"/>
      <c r="AT24" s="45"/>
    </row>
    <row r="25" spans="1:46" ht="18.75" customHeight="1" thickBot="1">
      <c r="A25" s="97"/>
      <c r="B25" s="48">
        <v>3142</v>
      </c>
      <c r="C25" s="115" t="s">
        <v>20</v>
      </c>
      <c r="D25" s="116"/>
      <c r="E25" s="82">
        <f t="shared" si="0"/>
        <v>0</v>
      </c>
      <c r="F25" s="83">
        <f t="shared" si="1"/>
        <v>0</v>
      </c>
      <c r="G25" s="58">
        <f t="shared" si="4"/>
        <v>0</v>
      </c>
      <c r="H25" s="64">
        <f t="shared" si="2"/>
        <v>0</v>
      </c>
      <c r="I25" s="65">
        <f t="shared" si="3"/>
        <v>0</v>
      </c>
      <c r="J25" s="61">
        <f t="shared" si="5"/>
        <v>0</v>
      </c>
      <c r="K25" s="84">
        <v>0</v>
      </c>
      <c r="L25" s="85">
        <v>0</v>
      </c>
      <c r="M25" s="30">
        <f t="shared" si="6"/>
        <v>0</v>
      </c>
      <c r="N25" s="84">
        <v>0</v>
      </c>
      <c r="O25" s="85">
        <v>0</v>
      </c>
      <c r="P25" s="30">
        <f t="shared" si="7"/>
        <v>0</v>
      </c>
      <c r="Q25" s="84">
        <v>0</v>
      </c>
      <c r="R25" s="85">
        <v>0</v>
      </c>
      <c r="S25" s="30">
        <f t="shared" si="8"/>
        <v>0</v>
      </c>
      <c r="T25" s="84">
        <v>0</v>
      </c>
      <c r="U25" s="85">
        <v>0</v>
      </c>
      <c r="V25" s="30">
        <f t="shared" si="9"/>
        <v>0</v>
      </c>
      <c r="W25" s="84">
        <v>0</v>
      </c>
      <c r="X25" s="85">
        <v>0</v>
      </c>
      <c r="Y25" s="30">
        <f t="shared" si="10"/>
        <v>0</v>
      </c>
      <c r="Z25" s="84">
        <v>0</v>
      </c>
      <c r="AA25" s="85">
        <v>0</v>
      </c>
      <c r="AB25" s="30">
        <f t="shared" si="11"/>
        <v>0</v>
      </c>
      <c r="AC25" s="84">
        <v>0</v>
      </c>
      <c r="AD25" s="85">
        <v>0</v>
      </c>
      <c r="AE25" s="30">
        <f t="shared" si="12"/>
        <v>0</v>
      </c>
      <c r="AF25" s="84">
        <v>0</v>
      </c>
      <c r="AG25" s="85">
        <v>0</v>
      </c>
      <c r="AH25" s="30">
        <f t="shared" si="13"/>
        <v>0</v>
      </c>
      <c r="AI25" s="84">
        <v>0</v>
      </c>
      <c r="AJ25" s="85">
        <v>0</v>
      </c>
      <c r="AK25" s="30">
        <f t="shared" si="14"/>
        <v>0</v>
      </c>
      <c r="AL25" s="84">
        <v>0</v>
      </c>
      <c r="AM25" s="85">
        <v>0</v>
      </c>
      <c r="AN25" s="30">
        <f t="shared" si="15"/>
        <v>0</v>
      </c>
      <c r="AO25" s="45"/>
      <c r="AP25" s="45"/>
      <c r="AR25" s="45"/>
      <c r="AS25" s="45"/>
      <c r="AT25" s="45"/>
    </row>
    <row r="26" spans="1:46" ht="18.75" customHeight="1" thickBot="1">
      <c r="A26" s="49" t="s">
        <v>18</v>
      </c>
      <c r="B26" s="50"/>
      <c r="C26" s="86"/>
      <c r="D26" s="86"/>
      <c r="E26" s="25">
        <f>SUM(E9:E25)</f>
        <v>17471260.19</v>
      </c>
      <c r="F26" s="26">
        <f>SUM(F9:F25)</f>
        <v>3794406.3600000003</v>
      </c>
      <c r="G26" s="32">
        <f>SUM(G9:G25)</f>
        <v>13676853.830000002</v>
      </c>
      <c r="H26" s="56">
        <f aca="true" t="shared" si="16" ref="H26:AH26">SUM(H9:H24)</f>
        <v>17022539.19</v>
      </c>
      <c r="I26" s="57">
        <f t="shared" si="16"/>
        <v>3767415.5000000005</v>
      </c>
      <c r="J26" s="31">
        <f t="shared" si="16"/>
        <v>13255123.690000001</v>
      </c>
      <c r="K26" s="27">
        <f t="shared" si="16"/>
        <v>4280890</v>
      </c>
      <c r="L26" s="26">
        <f t="shared" si="16"/>
        <v>1105085.05</v>
      </c>
      <c r="M26" s="32">
        <f t="shared" si="16"/>
        <v>3175804.95</v>
      </c>
      <c r="N26" s="27">
        <f aca="true" t="shared" si="17" ref="N26:V26">SUM(N9:N24)</f>
        <v>12699760</v>
      </c>
      <c r="O26" s="26">
        <f t="shared" si="17"/>
        <v>2626327.2399999998</v>
      </c>
      <c r="P26" s="32">
        <f t="shared" si="17"/>
        <v>10073432.76</v>
      </c>
      <c r="Q26" s="27">
        <f t="shared" si="17"/>
        <v>33212.19</v>
      </c>
      <c r="R26" s="26">
        <f t="shared" si="17"/>
        <v>33212.19</v>
      </c>
      <c r="S26" s="32">
        <f t="shared" si="17"/>
        <v>0</v>
      </c>
      <c r="T26" s="27">
        <f t="shared" si="17"/>
        <v>4285</v>
      </c>
      <c r="U26" s="26">
        <f t="shared" si="17"/>
        <v>886.02</v>
      </c>
      <c r="V26" s="32">
        <f t="shared" si="17"/>
        <v>3398.9800000000005</v>
      </c>
      <c r="W26" s="27">
        <f t="shared" si="16"/>
        <v>4392</v>
      </c>
      <c r="X26" s="26">
        <f t="shared" si="16"/>
        <v>1905</v>
      </c>
      <c r="Y26" s="32">
        <f t="shared" si="16"/>
        <v>2487</v>
      </c>
      <c r="Z26" s="25">
        <f t="shared" si="16"/>
        <v>80300</v>
      </c>
      <c r="AA26" s="26">
        <f t="shared" si="16"/>
        <v>1069.86</v>
      </c>
      <c r="AB26" s="32">
        <f t="shared" si="16"/>
        <v>79230.14</v>
      </c>
      <c r="AC26" s="27">
        <f t="shared" si="16"/>
        <v>25921</v>
      </c>
      <c r="AD26" s="26">
        <f t="shared" si="16"/>
        <v>25921</v>
      </c>
      <c r="AE26" s="32">
        <f t="shared" si="16"/>
        <v>0</v>
      </c>
      <c r="AF26" s="25">
        <f t="shared" si="16"/>
        <v>22500</v>
      </c>
      <c r="AG26" s="26">
        <f t="shared" si="16"/>
        <v>0</v>
      </c>
      <c r="AH26" s="32">
        <f t="shared" si="16"/>
        <v>22500</v>
      </c>
      <c r="AI26" s="28">
        <f>SUM(AI9:AI25)</f>
        <v>320000</v>
      </c>
      <c r="AJ26" s="29">
        <f>SUM(AJ9:AJ25)</f>
        <v>0</v>
      </c>
      <c r="AK26" s="32">
        <f>SUM(AK9:AK24)</f>
        <v>320000</v>
      </c>
      <c r="AL26" s="28">
        <f>SUM(AL9:AL25)</f>
        <v>0</v>
      </c>
      <c r="AM26" s="29">
        <f>SUM(AM9:AM25)</f>
        <v>0</v>
      </c>
      <c r="AN26" s="32">
        <f>SUM(AN9:AN24)</f>
        <v>0</v>
      </c>
      <c r="AO26" s="45"/>
      <c r="AP26" s="45"/>
      <c r="AR26" s="45"/>
      <c r="AS26" s="45"/>
      <c r="AT26" s="45"/>
    </row>
    <row r="28" spans="8:32" ht="20.25">
      <c r="H28" s="87"/>
      <c r="AF28" s="88"/>
    </row>
    <row r="29" spans="8:32" ht="20.25">
      <c r="H29" s="87"/>
      <c r="AF29" s="89"/>
    </row>
    <row r="30" ht="20.25">
      <c r="H30" s="90"/>
    </row>
  </sheetData>
  <sheetProtection sheet="1" formatCells="0" formatColumns="0" formatRows="0"/>
  <mergeCells count="36">
    <mergeCell ref="AI6:AK6"/>
    <mergeCell ref="C18:D18"/>
    <mergeCell ref="B2:AH3"/>
    <mergeCell ref="B4:AH4"/>
    <mergeCell ref="AF6:AH6"/>
    <mergeCell ref="C21:D21"/>
    <mergeCell ref="Z6:AB6"/>
    <mergeCell ref="C23:D23"/>
    <mergeCell ref="AC6:AE6"/>
    <mergeCell ref="C17:D17"/>
    <mergeCell ref="C13:D13"/>
    <mergeCell ref="C14:D14"/>
    <mergeCell ref="C24:D24"/>
    <mergeCell ref="C25:D25"/>
    <mergeCell ref="W6:Y6"/>
    <mergeCell ref="C15:D15"/>
    <mergeCell ref="N6:P6"/>
    <mergeCell ref="K6:M6"/>
    <mergeCell ref="C6:D7"/>
    <mergeCell ref="E6:G6"/>
    <mergeCell ref="H6:J6"/>
    <mergeCell ref="C16:D16"/>
    <mergeCell ref="C12:D12"/>
    <mergeCell ref="C8:D8"/>
    <mergeCell ref="C10:D10"/>
    <mergeCell ref="C11:D11"/>
    <mergeCell ref="T6:V6"/>
    <mergeCell ref="Q6:S6"/>
    <mergeCell ref="AL6:AN6"/>
    <mergeCell ref="A9:A25"/>
    <mergeCell ref="C19:D19"/>
    <mergeCell ref="C20:D20"/>
    <mergeCell ref="C22:D22"/>
    <mergeCell ref="C9:D9"/>
    <mergeCell ref="A6:A7"/>
    <mergeCell ref="B6:B7"/>
  </mergeCells>
  <printOptions/>
  <pageMargins left="0.3937007874015748" right="0.1968503937007874" top="0.1968503937007874" bottom="0.1968503937007874" header="0.5118110236220472" footer="0.5118110236220472"/>
  <pageSetup fitToHeight="0" fitToWidth="3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zoomScale="85" zoomScaleNormal="85" zoomScalePageLayoutView="0" workbookViewId="0" topLeftCell="A1">
      <selection activeCell="B138" sqref="B138"/>
    </sheetView>
  </sheetViews>
  <sheetFormatPr defaultColWidth="9.00390625" defaultRowHeight="12.75" outlineLevelRow="1" outlineLevelCol="1"/>
  <cols>
    <col min="1" max="1" width="9.125" style="1" customWidth="1"/>
    <col min="2" max="2" width="63.875" style="1" customWidth="1"/>
    <col min="3" max="3" width="21.00390625" style="2" customWidth="1"/>
    <col min="4" max="4" width="23.875" style="2" customWidth="1"/>
    <col min="5" max="5" width="13.25390625" style="1" customWidth="1" outlineLevel="1"/>
    <col min="6" max="6" width="12.625" style="1" customWidth="1"/>
    <col min="7" max="8" width="9.125" style="1" customWidth="1"/>
    <col min="9" max="9" width="11.875" style="1" bestFit="1" customWidth="1"/>
    <col min="10" max="16384" width="9.125" style="1" customWidth="1"/>
  </cols>
  <sheetData>
    <row r="1" spans="1:4" ht="18.75">
      <c r="A1" s="123" t="s">
        <v>72</v>
      </c>
      <c r="B1" s="123"/>
      <c r="C1" s="123"/>
      <c r="D1" s="123"/>
    </row>
    <row r="2" spans="1:4" ht="18.75">
      <c r="A2" s="123" t="str">
        <f>Школи!B4</f>
        <v>за І квартал 2021р.</v>
      </c>
      <c r="B2" s="123"/>
      <c r="C2" s="123"/>
      <c r="D2" s="123"/>
    </row>
    <row r="3" ht="18.75">
      <c r="D3" s="2" t="s">
        <v>57</v>
      </c>
    </row>
    <row r="4" spans="1:15" ht="51" customHeight="1">
      <c r="A4" s="3">
        <v>2210</v>
      </c>
      <c r="B4" s="122" t="s">
        <v>2</v>
      </c>
      <c r="C4" s="122"/>
      <c r="D4" s="4">
        <f>SUM(D6:D57)</f>
        <v>13406.1</v>
      </c>
      <c r="E4" s="5"/>
      <c r="F4" s="5"/>
      <c r="G4" s="5"/>
      <c r="I4" s="5"/>
      <c r="J4" s="5"/>
      <c r="K4" s="5"/>
      <c r="M4" s="5"/>
      <c r="N4" s="5"/>
      <c r="O4" s="5"/>
    </row>
    <row r="5" spans="1:15" ht="27" customHeight="1" hidden="1" outlineLevel="1">
      <c r="A5" s="6"/>
      <c r="B5" s="6"/>
      <c r="C5" s="7"/>
      <c r="D5" s="7">
        <f>Школи!I11</f>
        <v>13406.1</v>
      </c>
      <c r="E5" s="23" t="b">
        <f>D5=D4</f>
        <v>1</v>
      </c>
      <c r="F5" s="5"/>
      <c r="G5" s="5"/>
      <c r="I5" s="5"/>
      <c r="J5" s="5"/>
      <c r="K5" s="5"/>
      <c r="M5" s="5"/>
      <c r="N5" s="5"/>
      <c r="O5" s="5"/>
    </row>
    <row r="6" spans="1:15" ht="18.75" hidden="1" collapsed="1">
      <c r="A6" s="8">
        <v>2210.1</v>
      </c>
      <c r="B6" s="121" t="s">
        <v>31</v>
      </c>
      <c r="C6" s="121"/>
      <c r="D6" s="9"/>
      <c r="E6" s="5"/>
      <c r="F6" s="5"/>
      <c r="G6" s="5"/>
      <c r="I6" s="5"/>
      <c r="J6" s="5"/>
      <c r="K6" s="5"/>
      <c r="M6" s="5"/>
      <c r="N6" s="5"/>
      <c r="O6" s="5"/>
    </row>
    <row r="7" spans="1:15" ht="18.75" customHeight="1">
      <c r="A7" s="8">
        <v>2210.2</v>
      </c>
      <c r="B7" s="121" t="s">
        <v>32</v>
      </c>
      <c r="C7" s="121"/>
      <c r="D7" s="9">
        <v>6545</v>
      </c>
      <c r="E7" s="5"/>
      <c r="F7" s="5"/>
      <c r="G7" s="5"/>
      <c r="I7" s="5"/>
      <c r="J7" s="5"/>
      <c r="K7" s="5"/>
      <c r="M7" s="5"/>
      <c r="N7" s="5"/>
      <c r="O7" s="5"/>
    </row>
    <row r="8" spans="1:5" ht="16.5" customHeight="1" hidden="1" outlineLevel="1">
      <c r="A8" s="10"/>
      <c r="B8" s="11"/>
      <c r="C8" s="12">
        <f>SUM(C9:C18)</f>
        <v>6545</v>
      </c>
      <c r="D8" s="13"/>
      <c r="E8" s="14">
        <f>D7-C8</f>
        <v>0</v>
      </c>
    </row>
    <row r="9" spans="1:15" ht="18.75" collapsed="1">
      <c r="A9" s="8">
        <v>202</v>
      </c>
      <c r="B9" s="66" t="s">
        <v>63</v>
      </c>
      <c r="C9" s="13">
        <v>195</v>
      </c>
      <c r="D9" s="13"/>
      <c r="E9" s="5"/>
      <c r="F9" s="5"/>
      <c r="G9" s="5"/>
      <c r="I9" s="5"/>
      <c r="J9" s="5"/>
      <c r="K9" s="5"/>
      <c r="M9" s="5"/>
      <c r="N9" s="5"/>
      <c r="O9" s="5"/>
    </row>
    <row r="10" spans="1:15" ht="18.75">
      <c r="A10" s="8">
        <v>201</v>
      </c>
      <c r="B10" s="66" t="s">
        <v>64</v>
      </c>
      <c r="C10" s="13">
        <v>6350</v>
      </c>
      <c r="D10" s="13"/>
      <c r="E10" s="5"/>
      <c r="F10" s="5"/>
      <c r="G10" s="5"/>
      <c r="I10" s="5"/>
      <c r="J10" s="5"/>
      <c r="K10" s="5"/>
      <c r="M10" s="5"/>
      <c r="N10" s="5"/>
      <c r="O10" s="5"/>
    </row>
    <row r="11" spans="1:15" ht="18.75" hidden="1">
      <c r="A11" s="8"/>
      <c r="B11" s="16"/>
      <c r="C11" s="13"/>
      <c r="D11" s="13"/>
      <c r="E11" s="5"/>
      <c r="F11" s="5"/>
      <c r="G11" s="5"/>
      <c r="I11" s="5"/>
      <c r="J11" s="5"/>
      <c r="K11" s="5"/>
      <c r="M11" s="5"/>
      <c r="N11" s="5"/>
      <c r="O11" s="5"/>
    </row>
    <row r="12" spans="1:15" ht="18.75" hidden="1">
      <c r="A12" s="8"/>
      <c r="B12" s="16"/>
      <c r="C12" s="13"/>
      <c r="D12" s="13"/>
      <c r="E12" s="5"/>
      <c r="F12" s="5"/>
      <c r="G12" s="5"/>
      <c r="I12" s="5"/>
      <c r="J12" s="5"/>
      <c r="K12" s="5"/>
      <c r="M12" s="5"/>
      <c r="N12" s="5"/>
      <c r="O12" s="5"/>
    </row>
    <row r="13" spans="1:15" ht="18.75" hidden="1">
      <c r="A13" s="8"/>
      <c r="B13" s="16"/>
      <c r="C13" s="13"/>
      <c r="D13" s="13"/>
      <c r="E13" s="5"/>
      <c r="F13" s="5"/>
      <c r="G13" s="5"/>
      <c r="I13" s="5"/>
      <c r="J13" s="5"/>
      <c r="K13" s="5"/>
      <c r="M13" s="5"/>
      <c r="N13" s="5"/>
      <c r="O13" s="5"/>
    </row>
    <row r="14" spans="1:15" ht="18.75" hidden="1">
      <c r="A14" s="8"/>
      <c r="B14" s="16"/>
      <c r="C14" s="13"/>
      <c r="D14" s="13"/>
      <c r="E14" s="5"/>
      <c r="F14" s="5"/>
      <c r="G14" s="5"/>
      <c r="I14" s="5"/>
      <c r="J14" s="5"/>
      <c r="K14" s="5"/>
      <c r="M14" s="5"/>
      <c r="N14" s="5"/>
      <c r="O14" s="5"/>
    </row>
    <row r="15" spans="1:15" ht="18.75" hidden="1">
      <c r="A15" s="8"/>
      <c r="B15" s="16"/>
      <c r="C15" s="13"/>
      <c r="D15" s="13"/>
      <c r="E15" s="5"/>
      <c r="F15" s="5"/>
      <c r="G15" s="5"/>
      <c r="I15" s="5"/>
      <c r="J15" s="5"/>
      <c r="K15" s="5"/>
      <c r="M15" s="5"/>
      <c r="N15" s="5"/>
      <c r="O15" s="5"/>
    </row>
    <row r="16" spans="1:15" ht="18.75" hidden="1">
      <c r="A16" s="8"/>
      <c r="B16" s="16"/>
      <c r="C16" s="13"/>
      <c r="D16" s="13"/>
      <c r="E16" s="5"/>
      <c r="F16" s="5"/>
      <c r="G16" s="5"/>
      <c r="I16" s="5"/>
      <c r="J16" s="5"/>
      <c r="K16" s="5"/>
      <c r="M16" s="5"/>
      <c r="N16" s="5"/>
      <c r="O16" s="5"/>
    </row>
    <row r="17" spans="1:15" ht="18.75" hidden="1">
      <c r="A17" s="8"/>
      <c r="B17" s="16"/>
      <c r="C17" s="13"/>
      <c r="D17" s="13"/>
      <c r="E17" s="5"/>
      <c r="F17" s="5"/>
      <c r="G17" s="5"/>
      <c r="I17" s="5"/>
      <c r="J17" s="5"/>
      <c r="K17" s="5"/>
      <c r="M17" s="5"/>
      <c r="N17" s="5"/>
      <c r="O17" s="5"/>
    </row>
    <row r="18" spans="1:15" ht="16.5" customHeight="1" hidden="1">
      <c r="A18" s="8"/>
      <c r="B18" s="16"/>
      <c r="C18" s="13"/>
      <c r="D18" s="13"/>
      <c r="E18" s="5"/>
      <c r="F18" s="5"/>
      <c r="G18" s="5"/>
      <c r="I18" s="5"/>
      <c r="J18" s="5"/>
      <c r="K18" s="5"/>
      <c r="M18" s="5"/>
      <c r="N18" s="5"/>
      <c r="O18" s="5"/>
    </row>
    <row r="19" spans="1:15" ht="18.75" hidden="1">
      <c r="A19" s="8">
        <v>2210.3</v>
      </c>
      <c r="B19" s="121" t="s">
        <v>33</v>
      </c>
      <c r="C19" s="121"/>
      <c r="D19" s="9"/>
      <c r="E19" s="5"/>
      <c r="F19" s="5"/>
      <c r="G19" s="5"/>
      <c r="I19" s="5"/>
      <c r="J19" s="5"/>
      <c r="K19" s="5"/>
      <c r="M19" s="5"/>
      <c r="N19" s="5"/>
      <c r="O19" s="5"/>
    </row>
    <row r="20" spans="1:15" ht="18.75" hidden="1">
      <c r="A20" s="8">
        <v>2210.4</v>
      </c>
      <c r="B20" s="121" t="s">
        <v>34</v>
      </c>
      <c r="C20" s="121"/>
      <c r="D20" s="9"/>
      <c r="E20" s="5"/>
      <c r="F20" s="5"/>
      <c r="G20" s="5"/>
      <c r="I20" s="5"/>
      <c r="J20" s="5"/>
      <c r="K20" s="5"/>
      <c r="M20" s="5"/>
      <c r="N20" s="5"/>
      <c r="O20" s="5"/>
    </row>
    <row r="21" spans="1:15" ht="18.75">
      <c r="A21" s="8">
        <v>2210.5</v>
      </c>
      <c r="B21" s="121" t="s">
        <v>35</v>
      </c>
      <c r="C21" s="121"/>
      <c r="D21" s="9">
        <f>4030+1617</f>
        <v>5647</v>
      </c>
      <c r="E21" s="5"/>
      <c r="F21" s="5"/>
      <c r="G21" s="5"/>
      <c r="I21" s="5"/>
      <c r="J21" s="5"/>
      <c r="K21" s="5"/>
      <c r="M21" s="5"/>
      <c r="N21" s="5"/>
      <c r="O21" s="5"/>
    </row>
    <row r="22" spans="1:5" ht="18.75" hidden="1" outlineLevel="1">
      <c r="A22" s="10"/>
      <c r="B22" s="11"/>
      <c r="C22" s="12">
        <f>SUM(C23:C38)</f>
        <v>5647</v>
      </c>
      <c r="D22" s="13"/>
      <c r="E22" s="14">
        <f>D21-C22</f>
        <v>0</v>
      </c>
    </row>
    <row r="23" spans="1:15" ht="18.75" collapsed="1">
      <c r="A23" s="8">
        <v>501</v>
      </c>
      <c r="B23" s="66" t="s">
        <v>65</v>
      </c>
      <c r="C23" s="13">
        <v>682</v>
      </c>
      <c r="D23" s="13"/>
      <c r="E23" s="5"/>
      <c r="F23" s="5"/>
      <c r="G23" s="5"/>
      <c r="I23" s="5"/>
      <c r="J23" s="5"/>
      <c r="K23" s="5"/>
      <c r="M23" s="5"/>
      <c r="N23" s="5"/>
      <c r="O23" s="5"/>
    </row>
    <row r="24" spans="1:15" ht="18.75">
      <c r="A24" s="8">
        <v>502</v>
      </c>
      <c r="B24" s="66" t="s">
        <v>66</v>
      </c>
      <c r="C24" s="13">
        <v>1064</v>
      </c>
      <c r="D24" s="13"/>
      <c r="E24" s="5"/>
      <c r="F24" s="5"/>
      <c r="G24" s="5"/>
      <c r="I24" s="5"/>
      <c r="J24" s="5"/>
      <c r="K24" s="5"/>
      <c r="M24" s="5"/>
      <c r="N24" s="5"/>
      <c r="O24" s="5"/>
    </row>
    <row r="25" spans="1:15" ht="18.75">
      <c r="A25" s="8">
        <v>503</v>
      </c>
      <c r="B25" s="66" t="s">
        <v>74</v>
      </c>
      <c r="C25" s="13">
        <f>552+168</f>
        <v>720</v>
      </c>
      <c r="D25" s="13"/>
      <c r="E25" s="5"/>
      <c r="F25" s="5"/>
      <c r="G25" s="5"/>
      <c r="I25" s="5"/>
      <c r="J25" s="5"/>
      <c r="K25" s="5"/>
      <c r="M25" s="5"/>
      <c r="N25" s="5"/>
      <c r="O25" s="5"/>
    </row>
    <row r="26" spans="1:15" ht="18.75">
      <c r="A26" s="8">
        <v>504</v>
      </c>
      <c r="B26" s="66" t="s">
        <v>67</v>
      </c>
      <c r="C26" s="13">
        <v>1732</v>
      </c>
      <c r="D26" s="13"/>
      <c r="E26" s="5"/>
      <c r="F26" s="5"/>
      <c r="G26" s="5"/>
      <c r="I26" s="5"/>
      <c r="J26" s="5"/>
      <c r="K26" s="5"/>
      <c r="M26" s="5"/>
      <c r="N26" s="5"/>
      <c r="O26" s="5"/>
    </row>
    <row r="27" spans="1:15" ht="18.75">
      <c r="A27" s="8">
        <v>505</v>
      </c>
      <c r="B27" s="16" t="s">
        <v>73</v>
      </c>
      <c r="C27" s="13">
        <v>1449</v>
      </c>
      <c r="D27" s="13"/>
      <c r="E27" s="5"/>
      <c r="F27" s="5"/>
      <c r="G27" s="5"/>
      <c r="I27" s="5"/>
      <c r="J27" s="5"/>
      <c r="K27" s="5"/>
      <c r="M27" s="5"/>
      <c r="N27" s="5"/>
      <c r="O27" s="5"/>
    </row>
    <row r="28" spans="1:15" ht="18.75" hidden="1">
      <c r="A28" s="8"/>
      <c r="B28" s="16"/>
      <c r="C28" s="13"/>
      <c r="D28" s="13"/>
      <c r="E28" s="5"/>
      <c r="F28" s="5"/>
      <c r="G28" s="5"/>
      <c r="I28" s="5"/>
      <c r="J28" s="5"/>
      <c r="K28" s="5"/>
      <c r="M28" s="5"/>
      <c r="N28" s="5"/>
      <c r="O28" s="5"/>
    </row>
    <row r="29" spans="1:15" ht="18.75" hidden="1">
      <c r="A29" s="8"/>
      <c r="B29" s="16"/>
      <c r="C29" s="13"/>
      <c r="D29" s="13"/>
      <c r="E29" s="5"/>
      <c r="F29" s="5"/>
      <c r="G29" s="5"/>
      <c r="I29" s="5"/>
      <c r="J29" s="5"/>
      <c r="K29" s="5"/>
      <c r="M29" s="5"/>
      <c r="N29" s="5"/>
      <c r="O29" s="5"/>
    </row>
    <row r="30" spans="1:15" ht="18.75" hidden="1">
      <c r="A30" s="8"/>
      <c r="B30" s="16"/>
      <c r="C30" s="13"/>
      <c r="D30" s="13"/>
      <c r="E30" s="5"/>
      <c r="F30" s="5"/>
      <c r="G30" s="5"/>
      <c r="I30" s="5"/>
      <c r="J30" s="5"/>
      <c r="K30" s="5"/>
      <c r="M30" s="5"/>
      <c r="N30" s="5"/>
      <c r="O30" s="5"/>
    </row>
    <row r="31" spans="1:15" ht="18.75" hidden="1">
      <c r="A31" s="8"/>
      <c r="B31" s="16"/>
      <c r="C31" s="13"/>
      <c r="D31" s="13"/>
      <c r="E31" s="5"/>
      <c r="F31" s="5"/>
      <c r="G31" s="5"/>
      <c r="I31" s="5"/>
      <c r="J31" s="5"/>
      <c r="K31" s="5"/>
      <c r="M31" s="5"/>
      <c r="N31" s="5"/>
      <c r="O31" s="5"/>
    </row>
    <row r="32" spans="1:15" ht="18.75" hidden="1">
      <c r="A32" s="8"/>
      <c r="B32" s="16"/>
      <c r="C32" s="13"/>
      <c r="D32" s="13"/>
      <c r="E32" s="5"/>
      <c r="F32" s="5"/>
      <c r="G32" s="5"/>
      <c r="I32" s="5"/>
      <c r="J32" s="5"/>
      <c r="K32" s="5"/>
      <c r="M32" s="5"/>
      <c r="N32" s="5"/>
      <c r="O32" s="5"/>
    </row>
    <row r="33" spans="1:15" ht="18.75" hidden="1">
      <c r="A33" s="8"/>
      <c r="B33" s="16"/>
      <c r="C33" s="13"/>
      <c r="D33" s="13"/>
      <c r="E33" s="5"/>
      <c r="F33" s="5"/>
      <c r="G33" s="5"/>
      <c r="I33" s="5"/>
      <c r="J33" s="5"/>
      <c r="K33" s="5"/>
      <c r="M33" s="5"/>
      <c r="N33" s="5"/>
      <c r="O33" s="5"/>
    </row>
    <row r="34" spans="1:15" ht="18.75" hidden="1">
      <c r="A34" s="8"/>
      <c r="B34" s="16"/>
      <c r="C34" s="13"/>
      <c r="D34" s="13"/>
      <c r="E34" s="5"/>
      <c r="F34" s="5"/>
      <c r="G34" s="5"/>
      <c r="I34" s="5"/>
      <c r="J34" s="5"/>
      <c r="K34" s="5"/>
      <c r="M34" s="5"/>
      <c r="N34" s="5"/>
      <c r="O34" s="5"/>
    </row>
    <row r="35" spans="1:15" ht="18.75" hidden="1">
      <c r="A35" s="8"/>
      <c r="B35" s="16"/>
      <c r="C35" s="13"/>
      <c r="D35" s="13"/>
      <c r="E35" s="5"/>
      <c r="F35" s="5"/>
      <c r="G35" s="5"/>
      <c r="I35" s="5"/>
      <c r="J35" s="5"/>
      <c r="K35" s="5"/>
      <c r="M35" s="5"/>
      <c r="N35" s="5"/>
      <c r="O35" s="5"/>
    </row>
    <row r="36" spans="1:15" ht="18.75" hidden="1">
      <c r="A36" s="8"/>
      <c r="B36" s="16"/>
      <c r="C36" s="13"/>
      <c r="D36" s="13"/>
      <c r="E36" s="5"/>
      <c r="F36" s="5"/>
      <c r="G36" s="5"/>
      <c r="I36" s="5"/>
      <c r="J36" s="5"/>
      <c r="K36" s="5"/>
      <c r="M36" s="5"/>
      <c r="N36" s="5"/>
      <c r="O36" s="5"/>
    </row>
    <row r="37" spans="1:15" ht="18.75" hidden="1">
      <c r="A37" s="8"/>
      <c r="B37" s="16"/>
      <c r="C37" s="13"/>
      <c r="D37" s="13"/>
      <c r="E37" s="5"/>
      <c r="F37" s="5"/>
      <c r="G37" s="5"/>
      <c r="I37" s="5"/>
      <c r="J37" s="5"/>
      <c r="K37" s="5"/>
      <c r="M37" s="5"/>
      <c r="N37" s="5"/>
      <c r="O37" s="5"/>
    </row>
    <row r="38" spans="1:15" ht="18.75" hidden="1">
      <c r="A38" s="8"/>
      <c r="B38" s="16"/>
      <c r="C38" s="13"/>
      <c r="D38" s="13"/>
      <c r="E38" s="5"/>
      <c r="F38" s="5"/>
      <c r="G38" s="5"/>
      <c r="I38" s="5"/>
      <c r="J38" s="5"/>
      <c r="K38" s="5"/>
      <c r="M38" s="5"/>
      <c r="N38" s="5"/>
      <c r="O38" s="5"/>
    </row>
    <row r="39" spans="1:15" ht="18.75" hidden="1">
      <c r="A39" s="8">
        <v>2210.6</v>
      </c>
      <c r="B39" s="121" t="s">
        <v>36</v>
      </c>
      <c r="C39" s="121"/>
      <c r="D39" s="9"/>
      <c r="E39" s="5"/>
      <c r="F39" s="5"/>
      <c r="G39" s="5"/>
      <c r="I39" s="5"/>
      <c r="J39" s="5"/>
      <c r="K39" s="5"/>
      <c r="M39" s="5"/>
      <c r="N39" s="5"/>
      <c r="O39" s="5"/>
    </row>
    <row r="40" spans="1:15" ht="18.75" hidden="1">
      <c r="A40" s="8">
        <v>2210.7</v>
      </c>
      <c r="B40" s="121" t="s">
        <v>37</v>
      </c>
      <c r="C40" s="121"/>
      <c r="D40" s="9"/>
      <c r="E40" s="5"/>
      <c r="F40" s="5"/>
      <c r="G40" s="5"/>
      <c r="I40" s="5"/>
      <c r="J40" s="5"/>
      <c r="K40" s="5"/>
      <c r="M40" s="5"/>
      <c r="N40" s="5"/>
      <c r="O40" s="5"/>
    </row>
    <row r="41" spans="1:5" ht="18.75" hidden="1" outlineLevel="1">
      <c r="A41" s="10"/>
      <c r="B41" s="11"/>
      <c r="C41" s="12">
        <f>SUM(C42:C49)</f>
        <v>0</v>
      </c>
      <c r="D41" s="13"/>
      <c r="E41" s="14">
        <f>D40-C41</f>
        <v>0</v>
      </c>
    </row>
    <row r="42" spans="1:15" ht="18.75" hidden="1" collapsed="1">
      <c r="A42" s="8"/>
      <c r="B42" s="16"/>
      <c r="C42" s="13"/>
      <c r="D42" s="13"/>
      <c r="E42" s="5"/>
      <c r="F42" s="5"/>
      <c r="G42" s="5"/>
      <c r="I42" s="5"/>
      <c r="J42" s="5"/>
      <c r="K42" s="5"/>
      <c r="M42" s="5"/>
      <c r="N42" s="5"/>
      <c r="O42" s="5"/>
    </row>
    <row r="43" spans="1:15" ht="18.75" hidden="1">
      <c r="A43" s="8"/>
      <c r="B43" s="16"/>
      <c r="C43" s="13"/>
      <c r="D43" s="13"/>
      <c r="E43" s="5"/>
      <c r="F43" s="5"/>
      <c r="G43" s="5"/>
      <c r="I43" s="5"/>
      <c r="J43" s="5"/>
      <c r="K43" s="5"/>
      <c r="M43" s="5"/>
      <c r="N43" s="5"/>
      <c r="O43" s="5"/>
    </row>
    <row r="44" spans="1:15" ht="18.75" hidden="1">
      <c r="A44" s="8"/>
      <c r="B44" s="16"/>
      <c r="C44" s="13"/>
      <c r="D44" s="13"/>
      <c r="E44" s="5"/>
      <c r="F44" s="5"/>
      <c r="G44" s="5"/>
      <c r="I44" s="5"/>
      <c r="J44" s="5"/>
      <c r="K44" s="5"/>
      <c r="M44" s="5"/>
      <c r="N44" s="5"/>
      <c r="O44" s="5"/>
    </row>
    <row r="45" spans="1:15" ht="18.75" hidden="1">
      <c r="A45" s="8"/>
      <c r="B45" s="16"/>
      <c r="C45" s="13"/>
      <c r="D45" s="13"/>
      <c r="E45" s="5"/>
      <c r="F45" s="5"/>
      <c r="G45" s="5"/>
      <c r="I45" s="5"/>
      <c r="J45" s="5"/>
      <c r="K45" s="5"/>
      <c r="M45" s="5"/>
      <c r="N45" s="5"/>
      <c r="O45" s="5"/>
    </row>
    <row r="46" spans="1:15" ht="18.75" hidden="1">
      <c r="A46" s="8"/>
      <c r="B46" s="16"/>
      <c r="C46" s="13"/>
      <c r="D46" s="13"/>
      <c r="E46" s="5"/>
      <c r="F46" s="5"/>
      <c r="G46" s="5"/>
      <c r="I46" s="5"/>
      <c r="J46" s="5"/>
      <c r="K46" s="5"/>
      <c r="M46" s="5"/>
      <c r="N46" s="5"/>
      <c r="O46" s="5"/>
    </row>
    <row r="47" spans="1:15" ht="18.75" hidden="1">
      <c r="A47" s="8"/>
      <c r="B47" s="16"/>
      <c r="C47" s="13"/>
      <c r="D47" s="13"/>
      <c r="E47" s="5"/>
      <c r="F47" s="5"/>
      <c r="G47" s="5"/>
      <c r="I47" s="5"/>
      <c r="J47" s="5"/>
      <c r="K47" s="5"/>
      <c r="M47" s="5"/>
      <c r="N47" s="5"/>
      <c r="O47" s="5"/>
    </row>
    <row r="48" spans="1:15" ht="18.75" hidden="1">
      <c r="A48" s="8"/>
      <c r="B48" s="16"/>
      <c r="C48" s="13"/>
      <c r="D48" s="13"/>
      <c r="E48" s="5"/>
      <c r="F48" s="5"/>
      <c r="G48" s="5"/>
      <c r="I48" s="5"/>
      <c r="J48" s="5"/>
      <c r="K48" s="5"/>
      <c r="M48" s="5"/>
      <c r="N48" s="5"/>
      <c r="O48" s="5"/>
    </row>
    <row r="49" spans="1:15" ht="18.75" hidden="1">
      <c r="A49" s="8"/>
      <c r="B49" s="17"/>
      <c r="C49" s="13"/>
      <c r="D49" s="13"/>
      <c r="E49" s="5"/>
      <c r="F49" s="5"/>
      <c r="G49" s="5"/>
      <c r="I49" s="5"/>
      <c r="J49" s="5"/>
      <c r="K49" s="5"/>
      <c r="M49" s="5"/>
      <c r="N49" s="5"/>
      <c r="O49" s="5"/>
    </row>
    <row r="50" spans="1:15" ht="18.75">
      <c r="A50" s="8">
        <v>2210.8</v>
      </c>
      <c r="B50" s="121" t="s">
        <v>38</v>
      </c>
      <c r="C50" s="121"/>
      <c r="D50" s="9">
        <v>1214.1</v>
      </c>
      <c r="E50" s="5"/>
      <c r="F50" s="5"/>
      <c r="G50" s="5"/>
      <c r="I50" s="5"/>
      <c r="J50" s="5"/>
      <c r="K50" s="5"/>
      <c r="M50" s="5"/>
      <c r="N50" s="5"/>
      <c r="O50" s="5"/>
    </row>
    <row r="51" spans="1:15" ht="18.75" hidden="1">
      <c r="A51" s="8">
        <v>2210.9</v>
      </c>
      <c r="B51" s="121" t="s">
        <v>39</v>
      </c>
      <c r="C51" s="121"/>
      <c r="D51" s="9"/>
      <c r="E51" s="5"/>
      <c r="F51" s="5"/>
      <c r="G51" s="5"/>
      <c r="I51" s="5"/>
      <c r="J51" s="5"/>
      <c r="K51" s="5"/>
      <c r="M51" s="5"/>
      <c r="N51" s="5"/>
      <c r="O51" s="5"/>
    </row>
    <row r="52" spans="1:5" ht="18.75" hidden="1" outlineLevel="1">
      <c r="A52" s="10"/>
      <c r="B52" s="11"/>
      <c r="C52" s="12">
        <f>SUM(C53:C56)</f>
        <v>0</v>
      </c>
      <c r="D52" s="13"/>
      <c r="E52" s="14">
        <f>D51-C52</f>
        <v>0</v>
      </c>
    </row>
    <row r="53" spans="1:15" ht="18.75" hidden="1" collapsed="1">
      <c r="A53" s="8"/>
      <c r="B53" s="16"/>
      <c r="C53" s="13"/>
      <c r="D53" s="13"/>
      <c r="E53" s="5"/>
      <c r="F53" s="5"/>
      <c r="G53" s="5"/>
      <c r="I53" s="5"/>
      <c r="J53" s="5"/>
      <c r="K53" s="5"/>
      <c r="M53" s="5"/>
      <c r="N53" s="5"/>
      <c r="O53" s="5"/>
    </row>
    <row r="54" spans="1:15" ht="18.75" hidden="1">
      <c r="A54" s="8"/>
      <c r="B54" s="16"/>
      <c r="C54" s="13"/>
      <c r="D54" s="13"/>
      <c r="E54" s="5"/>
      <c r="F54" s="5"/>
      <c r="G54" s="5"/>
      <c r="I54" s="5"/>
      <c r="J54" s="5"/>
      <c r="K54" s="5"/>
      <c r="M54" s="5"/>
      <c r="N54" s="5"/>
      <c r="O54" s="5"/>
    </row>
    <row r="55" spans="1:15" ht="18.75" hidden="1">
      <c r="A55" s="8"/>
      <c r="B55" s="16"/>
      <c r="C55" s="13"/>
      <c r="D55" s="13"/>
      <c r="E55" s="5"/>
      <c r="F55" s="5"/>
      <c r="G55" s="5"/>
      <c r="I55" s="5"/>
      <c r="J55" s="5"/>
      <c r="K55" s="5"/>
      <c r="M55" s="5"/>
      <c r="N55" s="5"/>
      <c r="O55" s="5"/>
    </row>
    <row r="56" spans="1:15" ht="18.75" hidden="1">
      <c r="A56" s="8"/>
      <c r="B56" s="17"/>
      <c r="C56" s="13"/>
      <c r="D56" s="13"/>
      <c r="E56" s="5"/>
      <c r="F56" s="5"/>
      <c r="G56" s="5"/>
      <c r="I56" s="5"/>
      <c r="J56" s="5"/>
      <c r="K56" s="5"/>
      <c r="M56" s="5"/>
      <c r="N56" s="5"/>
      <c r="O56" s="5"/>
    </row>
    <row r="57" spans="1:15" ht="18.75" hidden="1">
      <c r="A57" s="8">
        <v>2211.9</v>
      </c>
      <c r="B57" s="121" t="s">
        <v>40</v>
      </c>
      <c r="C57" s="121"/>
      <c r="D57" s="9"/>
      <c r="E57" s="5"/>
      <c r="F57" s="5"/>
      <c r="G57" s="5"/>
      <c r="I57" s="5"/>
      <c r="J57" s="5"/>
      <c r="K57" s="5"/>
      <c r="M57" s="5"/>
      <c r="N57" s="5"/>
      <c r="O57" s="5"/>
    </row>
    <row r="58" spans="1:5" ht="18.75" hidden="1" outlineLevel="1">
      <c r="A58" s="10"/>
      <c r="B58" s="11"/>
      <c r="C58" s="12">
        <f>SUM(C59:C78)</f>
        <v>0</v>
      </c>
      <c r="D58" s="13"/>
      <c r="E58" s="14">
        <f>D57-C58</f>
        <v>0</v>
      </c>
    </row>
    <row r="59" spans="1:15" ht="18.75" hidden="1" collapsed="1">
      <c r="A59" s="8"/>
      <c r="B59" s="16"/>
      <c r="C59" s="13"/>
      <c r="D59" s="13"/>
      <c r="E59" s="5"/>
      <c r="F59" s="5"/>
      <c r="G59" s="5"/>
      <c r="I59" s="5"/>
      <c r="J59" s="5"/>
      <c r="K59" s="5"/>
      <c r="M59" s="5"/>
      <c r="N59" s="5"/>
      <c r="O59" s="5"/>
    </row>
    <row r="60" spans="1:15" ht="18.75" hidden="1">
      <c r="A60" s="8"/>
      <c r="B60" s="16"/>
      <c r="C60" s="13"/>
      <c r="D60" s="13"/>
      <c r="E60" s="5"/>
      <c r="F60" s="5"/>
      <c r="G60" s="5"/>
      <c r="I60" s="5"/>
      <c r="J60" s="5"/>
      <c r="K60" s="5"/>
      <c r="M60" s="5"/>
      <c r="N60" s="5"/>
      <c r="O60" s="5"/>
    </row>
    <row r="61" spans="1:15" ht="18.75" hidden="1">
      <c r="A61" s="8"/>
      <c r="B61" s="16"/>
      <c r="C61" s="13"/>
      <c r="D61" s="13"/>
      <c r="E61" s="5"/>
      <c r="F61" s="5"/>
      <c r="G61" s="5"/>
      <c r="I61" s="5"/>
      <c r="J61" s="5"/>
      <c r="K61" s="5"/>
      <c r="M61" s="5"/>
      <c r="N61" s="5"/>
      <c r="O61" s="5"/>
    </row>
    <row r="62" spans="1:15" ht="18.75" hidden="1">
      <c r="A62" s="8"/>
      <c r="B62" s="16"/>
      <c r="C62" s="13"/>
      <c r="D62" s="13"/>
      <c r="E62" s="5"/>
      <c r="F62" s="5"/>
      <c r="G62" s="5"/>
      <c r="I62" s="5"/>
      <c r="J62" s="5"/>
      <c r="K62" s="5"/>
      <c r="M62" s="5"/>
      <c r="N62" s="5"/>
      <c r="O62" s="5"/>
    </row>
    <row r="63" spans="1:15" ht="18.75" hidden="1">
      <c r="A63" s="8"/>
      <c r="B63" s="16"/>
      <c r="C63" s="13"/>
      <c r="D63" s="13"/>
      <c r="E63" s="5"/>
      <c r="F63" s="5"/>
      <c r="G63" s="5"/>
      <c r="I63" s="5"/>
      <c r="J63" s="5"/>
      <c r="K63" s="5"/>
      <c r="M63" s="5"/>
      <c r="N63" s="5"/>
      <c r="O63" s="5"/>
    </row>
    <row r="64" spans="1:15" ht="18.75" hidden="1">
      <c r="A64" s="8"/>
      <c r="B64" s="16"/>
      <c r="C64" s="13"/>
      <c r="D64" s="13"/>
      <c r="E64" s="5"/>
      <c r="F64" s="5"/>
      <c r="G64" s="5"/>
      <c r="I64" s="5"/>
      <c r="J64" s="5"/>
      <c r="K64" s="5"/>
      <c r="M64" s="5"/>
      <c r="N64" s="5"/>
      <c r="O64" s="5"/>
    </row>
    <row r="65" spans="1:15" ht="18.75" hidden="1">
      <c r="A65" s="8"/>
      <c r="B65" s="16"/>
      <c r="C65" s="13"/>
      <c r="D65" s="13"/>
      <c r="E65" s="5"/>
      <c r="F65" s="5"/>
      <c r="G65" s="5"/>
      <c r="I65" s="5"/>
      <c r="J65" s="5"/>
      <c r="K65" s="5"/>
      <c r="M65" s="5"/>
      <c r="N65" s="5"/>
      <c r="O65" s="5"/>
    </row>
    <row r="66" spans="1:15" ht="18.75" hidden="1">
      <c r="A66" s="8"/>
      <c r="B66" s="16"/>
      <c r="C66" s="13"/>
      <c r="D66" s="13"/>
      <c r="E66" s="5"/>
      <c r="F66" s="5"/>
      <c r="G66" s="5"/>
      <c r="I66" s="5"/>
      <c r="J66" s="5"/>
      <c r="K66" s="5"/>
      <c r="M66" s="5"/>
      <c r="N66" s="5"/>
      <c r="O66" s="5"/>
    </row>
    <row r="67" spans="1:15" ht="18.75" hidden="1">
      <c r="A67" s="8"/>
      <c r="B67" s="16"/>
      <c r="C67" s="13"/>
      <c r="D67" s="13"/>
      <c r="E67" s="5"/>
      <c r="F67" s="5"/>
      <c r="G67" s="5"/>
      <c r="I67" s="5"/>
      <c r="J67" s="5"/>
      <c r="K67" s="5"/>
      <c r="M67" s="5"/>
      <c r="N67" s="5"/>
      <c r="O67" s="5"/>
    </row>
    <row r="68" spans="1:15" ht="18.75" hidden="1">
      <c r="A68" s="8"/>
      <c r="B68" s="16"/>
      <c r="C68" s="13"/>
      <c r="D68" s="13"/>
      <c r="E68" s="5"/>
      <c r="F68" s="5"/>
      <c r="G68" s="5"/>
      <c r="I68" s="5"/>
      <c r="J68" s="5"/>
      <c r="K68" s="5"/>
      <c r="M68" s="5"/>
      <c r="N68" s="5"/>
      <c r="O68" s="5"/>
    </row>
    <row r="69" spans="1:15" ht="18.75" hidden="1">
      <c r="A69" s="8"/>
      <c r="B69" s="16"/>
      <c r="C69" s="13"/>
      <c r="D69" s="13"/>
      <c r="E69" s="5"/>
      <c r="F69" s="5"/>
      <c r="G69" s="5"/>
      <c r="I69" s="5"/>
      <c r="J69" s="5"/>
      <c r="K69" s="5"/>
      <c r="M69" s="5"/>
      <c r="N69" s="5"/>
      <c r="O69" s="5"/>
    </row>
    <row r="70" spans="1:15" ht="18.75" hidden="1">
      <c r="A70" s="8"/>
      <c r="B70" s="16"/>
      <c r="C70" s="13"/>
      <c r="D70" s="13"/>
      <c r="E70" s="5"/>
      <c r="F70" s="5"/>
      <c r="G70" s="5"/>
      <c r="I70" s="5"/>
      <c r="J70" s="5"/>
      <c r="K70" s="5"/>
      <c r="M70" s="5"/>
      <c r="N70" s="5"/>
      <c r="O70" s="5"/>
    </row>
    <row r="71" spans="1:15" ht="18.75" hidden="1">
      <c r="A71" s="8"/>
      <c r="B71" s="16"/>
      <c r="C71" s="13"/>
      <c r="D71" s="13"/>
      <c r="E71" s="5"/>
      <c r="F71" s="5"/>
      <c r="G71" s="5"/>
      <c r="I71" s="5"/>
      <c r="J71" s="5"/>
      <c r="K71" s="5"/>
      <c r="M71" s="5"/>
      <c r="N71" s="5"/>
      <c r="O71" s="5"/>
    </row>
    <row r="72" spans="1:15" ht="18.75" hidden="1">
      <c r="A72" s="8"/>
      <c r="B72" s="16"/>
      <c r="C72" s="13"/>
      <c r="D72" s="13"/>
      <c r="E72" s="5"/>
      <c r="F72" s="5"/>
      <c r="G72" s="5"/>
      <c r="I72" s="5"/>
      <c r="J72" s="5"/>
      <c r="K72" s="5"/>
      <c r="M72" s="5"/>
      <c r="N72" s="5"/>
      <c r="O72" s="5"/>
    </row>
    <row r="73" spans="1:15" ht="18.75" hidden="1">
      <c r="A73" s="8"/>
      <c r="B73" s="16"/>
      <c r="C73" s="13"/>
      <c r="D73" s="13"/>
      <c r="E73" s="5"/>
      <c r="F73" s="5"/>
      <c r="G73" s="5"/>
      <c r="I73" s="5"/>
      <c r="J73" s="5"/>
      <c r="K73" s="5"/>
      <c r="M73" s="5"/>
      <c r="N73" s="5"/>
      <c r="O73" s="5"/>
    </row>
    <row r="74" spans="1:15" ht="18.75" hidden="1">
      <c r="A74" s="8"/>
      <c r="B74" s="16"/>
      <c r="C74" s="13"/>
      <c r="D74" s="13"/>
      <c r="E74" s="5"/>
      <c r="F74" s="5"/>
      <c r="G74" s="5"/>
      <c r="I74" s="5"/>
      <c r="J74" s="5"/>
      <c r="K74" s="5"/>
      <c r="M74" s="5"/>
      <c r="N74" s="5"/>
      <c r="O74" s="5"/>
    </row>
    <row r="75" spans="1:15" ht="18.75" hidden="1">
      <c r="A75" s="8"/>
      <c r="B75" s="16"/>
      <c r="C75" s="13"/>
      <c r="D75" s="13"/>
      <c r="E75" s="5"/>
      <c r="F75" s="5"/>
      <c r="G75" s="5"/>
      <c r="I75" s="5"/>
      <c r="J75" s="5"/>
      <c r="K75" s="5"/>
      <c r="M75" s="5"/>
      <c r="N75" s="5"/>
      <c r="O75" s="5"/>
    </row>
    <row r="76" spans="1:15" ht="18.75" hidden="1">
      <c r="A76" s="8"/>
      <c r="B76" s="16"/>
      <c r="C76" s="13"/>
      <c r="D76" s="13"/>
      <c r="E76" s="5"/>
      <c r="F76" s="5"/>
      <c r="G76" s="5"/>
      <c r="I76" s="5"/>
      <c r="J76" s="5"/>
      <c r="K76" s="5"/>
      <c r="M76" s="5"/>
      <c r="N76" s="5"/>
      <c r="O76" s="5"/>
    </row>
    <row r="77" spans="1:15" ht="18.75" hidden="1">
      <c r="A77" s="8"/>
      <c r="B77" s="16"/>
      <c r="C77" s="13"/>
      <c r="D77" s="13"/>
      <c r="E77" s="5"/>
      <c r="F77" s="5"/>
      <c r="G77" s="5"/>
      <c r="I77" s="5"/>
      <c r="J77" s="5"/>
      <c r="K77" s="5"/>
      <c r="M77" s="5"/>
      <c r="N77" s="5"/>
      <c r="O77" s="5"/>
    </row>
    <row r="78" spans="1:15" ht="18.75" hidden="1">
      <c r="A78" s="5"/>
      <c r="B78" s="18"/>
      <c r="D78" s="2" t="b">
        <f>D4=D5</f>
        <v>1</v>
      </c>
      <c r="E78" s="5"/>
      <c r="F78" s="5"/>
      <c r="G78" s="5"/>
      <c r="I78" s="5"/>
      <c r="J78" s="5"/>
      <c r="K78" s="5"/>
      <c r="M78" s="5"/>
      <c r="N78" s="5"/>
      <c r="O78" s="5"/>
    </row>
    <row r="79" spans="1:15" ht="18.75">
      <c r="A79" s="5"/>
      <c r="B79" s="18"/>
      <c r="E79" s="5"/>
      <c r="F79" s="5"/>
      <c r="G79" s="5"/>
      <c r="I79" s="5"/>
      <c r="J79" s="5"/>
      <c r="K79" s="5"/>
      <c r="M79" s="5"/>
      <c r="N79" s="5"/>
      <c r="O79" s="5"/>
    </row>
    <row r="80" spans="1:15" ht="18.75">
      <c r="A80" s="5"/>
      <c r="B80" s="5"/>
      <c r="E80" s="5"/>
      <c r="F80" s="5"/>
      <c r="G80" s="5"/>
      <c r="I80" s="5"/>
      <c r="J80" s="5"/>
      <c r="K80" s="5"/>
      <c r="M80" s="5"/>
      <c r="N80" s="5"/>
      <c r="O80" s="5"/>
    </row>
    <row r="81" ht="14.25" customHeight="1"/>
    <row r="82" spans="1:15" ht="39.75" customHeight="1">
      <c r="A82" s="3">
        <v>2240</v>
      </c>
      <c r="B82" s="122" t="s">
        <v>4</v>
      </c>
      <c r="C82" s="122"/>
      <c r="D82" s="4">
        <f>SUM(D84:D117)</f>
        <v>10035.22</v>
      </c>
      <c r="E82" s="5"/>
      <c r="F82" s="5"/>
      <c r="G82" s="5"/>
      <c r="I82" s="23"/>
      <c r="J82" s="5"/>
      <c r="K82" s="5"/>
      <c r="M82" s="5"/>
      <c r="N82" s="5"/>
      <c r="O82" s="5"/>
    </row>
    <row r="83" spans="1:5" ht="28.5" customHeight="1" hidden="1" outlineLevel="1">
      <c r="A83" s="19">
        <v>2240</v>
      </c>
      <c r="B83" s="19"/>
      <c r="C83" s="7"/>
      <c r="D83" s="7">
        <f>Школи!I13</f>
        <v>10035.22</v>
      </c>
      <c r="E83" s="24" t="b">
        <f>D83=D82</f>
        <v>1</v>
      </c>
    </row>
    <row r="84" spans="1:4" ht="18.75" hidden="1" collapsed="1">
      <c r="A84" s="10">
        <v>2240.1</v>
      </c>
      <c r="B84" s="121" t="s">
        <v>26</v>
      </c>
      <c r="C84" s="121"/>
      <c r="D84" s="9"/>
    </row>
    <row r="85" spans="1:4" ht="18.75" hidden="1">
      <c r="A85" s="10">
        <v>2240.2</v>
      </c>
      <c r="B85" s="118" t="s">
        <v>27</v>
      </c>
      <c r="C85" s="119"/>
      <c r="D85" s="9"/>
    </row>
    <row r="86" spans="1:4" ht="18.75">
      <c r="A86" s="10">
        <v>2240.3</v>
      </c>
      <c r="B86" s="118" t="s">
        <v>41</v>
      </c>
      <c r="C86" s="119"/>
      <c r="D86" s="9">
        <v>1733.02</v>
      </c>
    </row>
    <row r="87" spans="1:5" ht="18.75" customHeight="1" hidden="1" outlineLevel="1">
      <c r="A87" s="10"/>
      <c r="B87" s="11"/>
      <c r="C87" s="12">
        <f>SUM(C88:C94)</f>
        <v>1733.02</v>
      </c>
      <c r="D87" s="13"/>
      <c r="E87" s="14">
        <f>D86-C87</f>
        <v>0</v>
      </c>
    </row>
    <row r="88" spans="1:4" ht="18.75" collapsed="1">
      <c r="A88" s="10">
        <v>301</v>
      </c>
      <c r="B88" s="66" t="s">
        <v>68</v>
      </c>
      <c r="C88" s="13">
        <f>497.4+1235.62</f>
        <v>1733.02</v>
      </c>
      <c r="D88" s="13"/>
    </row>
    <row r="89" spans="1:4" ht="18.75" hidden="1">
      <c r="A89" s="10"/>
      <c r="B89" s="16"/>
      <c r="C89" s="13"/>
      <c r="D89" s="13"/>
    </row>
    <row r="90" spans="1:4" ht="18.75" hidden="1">
      <c r="A90" s="10"/>
      <c r="B90" s="16"/>
      <c r="C90" s="13"/>
      <c r="D90" s="13"/>
    </row>
    <row r="91" spans="1:4" ht="18.75" hidden="1">
      <c r="A91" s="10"/>
      <c r="B91" s="16"/>
      <c r="C91" s="13"/>
      <c r="D91" s="13"/>
    </row>
    <row r="92" spans="1:4" ht="18.75" hidden="1">
      <c r="A92" s="10"/>
      <c r="B92" s="16"/>
      <c r="C92" s="13"/>
      <c r="D92" s="13"/>
    </row>
    <row r="93" spans="1:4" ht="18.75" hidden="1">
      <c r="A93" s="10"/>
      <c r="B93" s="16"/>
      <c r="C93" s="13"/>
      <c r="D93" s="13"/>
    </row>
    <row r="94" spans="1:4" ht="18.75" hidden="1">
      <c r="A94" s="10"/>
      <c r="B94" s="10"/>
      <c r="C94" s="13"/>
      <c r="D94" s="13"/>
    </row>
    <row r="95" spans="1:4" ht="18.75" hidden="1">
      <c r="A95" s="10">
        <v>2240.4</v>
      </c>
      <c r="B95" s="118" t="s">
        <v>42</v>
      </c>
      <c r="C95" s="119"/>
      <c r="D95" s="9"/>
    </row>
    <row r="96" spans="1:4" ht="18.75" hidden="1">
      <c r="A96" s="10">
        <v>2240.5</v>
      </c>
      <c r="B96" s="118" t="s">
        <v>28</v>
      </c>
      <c r="C96" s="119"/>
      <c r="D96" s="9"/>
    </row>
    <row r="97" spans="1:5" ht="18.75" customHeight="1" hidden="1" outlineLevel="1">
      <c r="A97" s="10"/>
      <c r="B97" s="11"/>
      <c r="C97" s="12">
        <f>SUM(C98:C105)</f>
        <v>0</v>
      </c>
      <c r="D97" s="13"/>
      <c r="E97" s="14">
        <f>D96-C97</f>
        <v>0</v>
      </c>
    </row>
    <row r="98" spans="1:4" ht="17.25" customHeight="1" hidden="1" collapsed="1">
      <c r="A98" s="10"/>
      <c r="B98" s="15"/>
      <c r="C98" s="13"/>
      <c r="D98" s="13"/>
    </row>
    <row r="99" spans="1:4" ht="17.25" customHeight="1" hidden="1">
      <c r="A99" s="10"/>
      <c r="B99" s="15"/>
      <c r="C99" s="13"/>
      <c r="D99" s="13"/>
    </row>
    <row r="100" spans="1:4" ht="18.75" hidden="1">
      <c r="A100" s="10"/>
      <c r="B100" s="15"/>
      <c r="C100" s="13"/>
      <c r="D100" s="13"/>
    </row>
    <row r="101" spans="1:4" ht="18.75" hidden="1">
      <c r="A101" s="10"/>
      <c r="B101" s="15"/>
      <c r="C101" s="13"/>
      <c r="D101" s="13"/>
    </row>
    <row r="102" spans="1:4" ht="18.75" hidden="1">
      <c r="A102" s="10"/>
      <c r="B102" s="15"/>
      <c r="C102" s="13"/>
      <c r="D102" s="13"/>
    </row>
    <row r="103" spans="1:4" ht="18.75" hidden="1">
      <c r="A103" s="10"/>
      <c r="B103" s="15"/>
      <c r="C103" s="13"/>
      <c r="D103" s="13"/>
    </row>
    <row r="104" spans="1:4" ht="18.75" hidden="1">
      <c r="A104" s="10"/>
      <c r="B104" s="16"/>
      <c r="C104" s="13"/>
      <c r="D104" s="13"/>
    </row>
    <row r="105" spans="1:4" ht="18.75" hidden="1">
      <c r="A105" s="10"/>
      <c r="B105" s="16"/>
      <c r="C105" s="13"/>
      <c r="D105" s="13"/>
    </row>
    <row r="106" spans="1:4" ht="18.75" hidden="1">
      <c r="A106" s="10">
        <v>2240.6</v>
      </c>
      <c r="B106" s="118" t="s">
        <v>29</v>
      </c>
      <c r="C106" s="119"/>
      <c r="D106" s="9"/>
    </row>
    <row r="107" spans="1:4" ht="18.75" hidden="1">
      <c r="A107" s="10">
        <v>2240.7</v>
      </c>
      <c r="B107" s="118" t="s">
        <v>43</v>
      </c>
      <c r="C107" s="119"/>
      <c r="D107" s="9"/>
    </row>
    <row r="108" spans="1:4" ht="18.75" hidden="1">
      <c r="A108" s="10">
        <v>2240.8</v>
      </c>
      <c r="B108" s="118" t="s">
        <v>44</v>
      </c>
      <c r="C108" s="119"/>
      <c r="D108" s="9"/>
    </row>
    <row r="109" spans="1:4" ht="18.75" hidden="1">
      <c r="A109" s="10">
        <v>2240.9</v>
      </c>
      <c r="B109" s="118" t="s">
        <v>45</v>
      </c>
      <c r="C109" s="119"/>
      <c r="D109" s="9"/>
    </row>
    <row r="110" spans="1:4" ht="18.75" hidden="1">
      <c r="A110" s="10">
        <v>2241.1</v>
      </c>
      <c r="B110" s="118" t="s">
        <v>46</v>
      </c>
      <c r="C110" s="119"/>
      <c r="D110" s="9"/>
    </row>
    <row r="111" spans="1:4" ht="18.75" hidden="1">
      <c r="A111" s="10">
        <v>2241.2</v>
      </c>
      <c r="B111" s="118" t="s">
        <v>30</v>
      </c>
      <c r="C111" s="119"/>
      <c r="D111" s="9"/>
    </row>
    <row r="112" spans="1:4" ht="18.75" hidden="1">
      <c r="A112" s="10">
        <v>2241.3</v>
      </c>
      <c r="B112" s="118" t="s">
        <v>47</v>
      </c>
      <c r="C112" s="119"/>
      <c r="D112" s="9"/>
    </row>
    <row r="113" spans="1:4" ht="18.75" hidden="1">
      <c r="A113" s="10">
        <v>2241.4</v>
      </c>
      <c r="B113" s="118" t="s">
        <v>48</v>
      </c>
      <c r="C113" s="119"/>
      <c r="D113" s="9"/>
    </row>
    <row r="114" spans="1:4" ht="18.75" hidden="1">
      <c r="A114" s="10">
        <v>2241.5</v>
      </c>
      <c r="B114" s="118" t="s">
        <v>49</v>
      </c>
      <c r="C114" s="119"/>
      <c r="D114" s="9"/>
    </row>
    <row r="115" spans="1:4" ht="38.25" customHeight="1">
      <c r="A115" s="10">
        <v>2241.6</v>
      </c>
      <c r="B115" s="120" t="s">
        <v>50</v>
      </c>
      <c r="C115" s="119"/>
      <c r="D115" s="9">
        <f>2283.7+1141.85</f>
        <v>3425.5499999999997</v>
      </c>
    </row>
    <row r="116" spans="1:4" ht="18.75" hidden="1">
      <c r="A116" s="10">
        <v>2241.7</v>
      </c>
      <c r="B116" s="118" t="s">
        <v>51</v>
      </c>
      <c r="C116" s="119"/>
      <c r="D116" s="9"/>
    </row>
    <row r="117" spans="1:4" ht="18.75">
      <c r="A117" s="10">
        <v>2241.9</v>
      </c>
      <c r="B117" s="118" t="s">
        <v>52</v>
      </c>
      <c r="C117" s="119"/>
      <c r="D117" s="9">
        <v>4876.65</v>
      </c>
    </row>
    <row r="118" spans="1:5" ht="18.75" hidden="1" outlineLevel="1">
      <c r="A118" s="10"/>
      <c r="B118" s="11"/>
      <c r="C118" s="12">
        <f>SUM(C119:C135)</f>
        <v>4876.65</v>
      </c>
      <c r="D118" s="20"/>
      <c r="E118" s="14">
        <f>D117-C118</f>
        <v>0</v>
      </c>
    </row>
    <row r="119" spans="1:4" ht="18.75" collapsed="1">
      <c r="A119" s="10">
        <v>901</v>
      </c>
      <c r="B119" s="21" t="s">
        <v>76</v>
      </c>
      <c r="C119" s="13">
        <f>236.36+236.36</f>
        <v>472.72</v>
      </c>
      <c r="D119" s="13"/>
    </row>
    <row r="120" spans="1:4" ht="18.75">
      <c r="A120" s="10">
        <v>902</v>
      </c>
      <c r="B120" s="21" t="s">
        <v>69</v>
      </c>
      <c r="C120" s="13">
        <v>84.48</v>
      </c>
      <c r="D120" s="13"/>
    </row>
    <row r="121" spans="1:4" ht="18.75">
      <c r="A121" s="10">
        <v>903</v>
      </c>
      <c r="B121" s="21" t="s">
        <v>75</v>
      </c>
      <c r="C121" s="13">
        <v>539.45</v>
      </c>
      <c r="D121" s="13"/>
    </row>
    <row r="122" spans="1:4" ht="18.75">
      <c r="A122" s="10">
        <v>904</v>
      </c>
      <c r="B122" s="21" t="s">
        <v>77</v>
      </c>
      <c r="C122" s="13">
        <v>3000</v>
      </c>
      <c r="D122" s="13"/>
    </row>
    <row r="123" spans="1:4" ht="18.75">
      <c r="A123" s="10">
        <v>905</v>
      </c>
      <c r="B123" s="21" t="s">
        <v>78</v>
      </c>
      <c r="C123" s="13">
        <v>780</v>
      </c>
      <c r="D123" s="13"/>
    </row>
    <row r="124" spans="1:4" ht="18.75" hidden="1">
      <c r="A124" s="10"/>
      <c r="B124" s="21"/>
      <c r="C124" s="13"/>
      <c r="D124" s="13"/>
    </row>
    <row r="125" spans="1:4" ht="18.75" hidden="1">
      <c r="A125" s="10"/>
      <c r="B125" s="15"/>
      <c r="C125" s="13"/>
      <c r="D125" s="13"/>
    </row>
    <row r="126" spans="1:4" ht="18.75" hidden="1">
      <c r="A126" s="10"/>
      <c r="B126" s="15"/>
      <c r="C126" s="13"/>
      <c r="D126" s="13"/>
    </row>
    <row r="127" spans="1:4" ht="18.75" hidden="1">
      <c r="A127" s="10"/>
      <c r="B127" s="15"/>
      <c r="C127" s="13"/>
      <c r="D127" s="13"/>
    </row>
    <row r="128" spans="1:4" ht="18.75" hidden="1">
      <c r="A128" s="10"/>
      <c r="B128" s="15"/>
      <c r="C128" s="13"/>
      <c r="D128" s="13"/>
    </row>
    <row r="129" spans="1:4" ht="18.75" hidden="1">
      <c r="A129" s="10"/>
      <c r="B129" s="15"/>
      <c r="C129" s="13"/>
      <c r="D129" s="13"/>
    </row>
    <row r="130" spans="1:4" ht="18.75" hidden="1">
      <c r="A130" s="10"/>
      <c r="B130" s="15"/>
      <c r="C130" s="13"/>
      <c r="D130" s="13"/>
    </row>
    <row r="131" spans="1:4" ht="18.75" hidden="1">
      <c r="A131" s="10"/>
      <c r="B131" s="15"/>
      <c r="C131" s="13"/>
      <c r="D131" s="13"/>
    </row>
    <row r="132" spans="1:4" ht="18.75" hidden="1">
      <c r="A132" s="10"/>
      <c r="B132" s="15"/>
      <c r="C132" s="13"/>
      <c r="D132" s="13"/>
    </row>
    <row r="133" spans="1:4" ht="18.75" hidden="1">
      <c r="A133" s="10"/>
      <c r="B133" s="15"/>
      <c r="C133" s="13"/>
      <c r="D133" s="13"/>
    </row>
    <row r="134" spans="1:4" ht="18.75" hidden="1">
      <c r="A134" s="10"/>
      <c r="B134" s="15"/>
      <c r="C134" s="13"/>
      <c r="D134" s="13"/>
    </row>
    <row r="135" spans="1:4" ht="18.75" hidden="1">
      <c r="A135" s="10"/>
      <c r="B135" s="15"/>
      <c r="C135" s="13"/>
      <c r="D135" s="13"/>
    </row>
    <row r="136" spans="2:4" ht="18.75" hidden="1">
      <c r="B136" s="22"/>
      <c r="D136" s="2" t="b">
        <f>D82=D83</f>
        <v>1</v>
      </c>
    </row>
    <row r="137" ht="18.75">
      <c r="B137" s="22"/>
    </row>
  </sheetData>
  <sheetProtection sheet="1"/>
  <mergeCells count="31">
    <mergeCell ref="A1:D1"/>
    <mergeCell ref="A2:D2"/>
    <mergeCell ref="B4:C4"/>
    <mergeCell ref="B6:C6"/>
    <mergeCell ref="B7:C7"/>
    <mergeCell ref="B19:C19"/>
    <mergeCell ref="B20:C20"/>
    <mergeCell ref="B21:C21"/>
    <mergeCell ref="B39:C39"/>
    <mergeCell ref="B40:C40"/>
    <mergeCell ref="B50:C50"/>
    <mergeCell ref="B51:C51"/>
    <mergeCell ref="B57:C57"/>
    <mergeCell ref="B82:C82"/>
    <mergeCell ref="B84:C84"/>
    <mergeCell ref="B85:C85"/>
    <mergeCell ref="B86:C86"/>
    <mergeCell ref="B95:C95"/>
    <mergeCell ref="B96:C96"/>
    <mergeCell ref="B106:C106"/>
    <mergeCell ref="B107:C107"/>
    <mergeCell ref="B108:C108"/>
    <mergeCell ref="B109:C109"/>
    <mergeCell ref="B110:C110"/>
    <mergeCell ref="B117:C117"/>
    <mergeCell ref="B111:C111"/>
    <mergeCell ref="B112:C112"/>
    <mergeCell ref="B113:C113"/>
    <mergeCell ref="B114:C114"/>
    <mergeCell ref="B115:C115"/>
    <mergeCell ref="B116:C116"/>
  </mergeCells>
  <printOptions/>
  <pageMargins left="1.4960629921259843" right="0.7086614173228346" top="0.3543307086614173" bottom="0.3543307086614173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2021-04-28T09:28:05Z</cp:lastPrinted>
  <dcterms:created xsi:type="dcterms:W3CDTF">2011-06-13T08:19:19Z</dcterms:created>
  <dcterms:modified xsi:type="dcterms:W3CDTF">2021-04-28T14:06:30Z</dcterms:modified>
  <cp:category/>
  <cp:version/>
  <cp:contentType/>
  <cp:contentStatus/>
</cp:coreProperties>
</file>